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Sheet1!$A$1:$K$60</definedName>
    <definedName name="_xlnm.Print_Area" localSheetId="0">Sheet1!$A$1:$K$59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<sst xmlns="http://schemas.openxmlformats.org/spreadsheetml/2006/main" count="177" uniqueCount="122">
  <si>
    <t>搭建钢结构温室大棚报价清单表</t>
  </si>
  <si>
    <t>序号</t>
  </si>
  <si>
    <t>项目名称</t>
  </si>
  <si>
    <t>项目特征描述</t>
  </si>
  <si>
    <t>单位</t>
  </si>
  <si>
    <t>暂估工程量</t>
  </si>
  <si>
    <t>综合单价组成（元）</t>
  </si>
  <si>
    <t>单价（元）</t>
  </si>
  <si>
    <t>总价（元）</t>
  </si>
  <si>
    <t>品牌</t>
  </si>
  <si>
    <t>备注</t>
  </si>
  <si>
    <t>人工费</t>
  </si>
  <si>
    <t>材料费</t>
  </si>
  <si>
    <t>场地开挖平整</t>
  </si>
  <si>
    <t>1.场地挖机开挖清表，人工配合至设计标高；                                 2.大棚种植处完成面标高需低于周边路面标高，具体高差于现场配合调整；           3.余土弃置外运，运距综合考虑</t>
  </si>
  <si>
    <t>m2</t>
  </si>
  <si>
    <t>垫层浇筑</t>
  </si>
  <si>
    <t xml:space="preserve">部位：办公室区域                   1.10cm厚C25混凝土垫层浇筑,随捣随抹处理,养护                                  </t>
  </si>
  <si>
    <t>混凝土地面浇筑</t>
  </si>
  <si>
    <t xml:space="preserve">部位：场内区域（不含办公室）                 1.15cm厚C25混凝土浇筑,随捣随抹压光处理，养护                                                </t>
  </si>
  <si>
    <t xml:space="preserve">部位：场外区域，具体详图纸                 1.20cm厚C25混凝土浇筑,随捣随抹压光处理,养护                                          </t>
  </si>
  <si>
    <t>散水浇筑</t>
  </si>
  <si>
    <t xml:space="preserve">部位：场外区域，具体详图纸                 1.10cm厚C25混凝土垫层浇筑,随捣随抹压光处理,养护    </t>
  </si>
  <si>
    <t>钢柱柱脚混凝土浇筑</t>
  </si>
  <si>
    <t xml:space="preserve">部位：钢柱柱脚                      1.50cm*50cm*50cm独立基础浇筑,随捣随抹压光处理,养护    </t>
  </si>
  <si>
    <t>m3</t>
  </si>
  <si>
    <t>轻钢龙骨水泥板隔墙</t>
  </si>
  <si>
    <t>部位：办公室区域、卫生间         
1.龙骨材料、中距：75系列轻钢龙骨，龙骨间距综合考虑（墙厚100mm)；                                 
2.面层材料：12mm厚双面水泥板；
3.按图纸及规范要求及为施工所需的其它工作内容</t>
  </si>
  <si>
    <t>钢结构隔墙</t>
  </si>
  <si>
    <t>部位：大棚外墙面                        1.钢结构隔墙，墙厚100mm以内           2.龙骨：80*-80*2.5/40*80*2.0镀锌方通，间距为1m，防锈刷漆两遍；                   3.具体做法详见图纸，按图纸及规范要求及为施工所需的其它工作内容</t>
  </si>
  <si>
    <t>高透耐力板墙面</t>
  </si>
  <si>
    <t>部位：大棚外墙面                      1.材质：PC高透耐力板，3mm厚             2.中性结构胶或玻璃胶粘接，安装铝压条，自攻螺丝固定；                          3.按图纸及规范要求及为施工所需的其它工作内容</t>
  </si>
  <si>
    <t>白色乳胶漆（水泥板面）</t>
  </si>
  <si>
    <t>部位：办公室区域、卫生间               1.面层：乳胶漆一底两面
2.腻子：2遍
3.按图纸及规范要求及为施工所需的其它工作内容</t>
  </si>
  <si>
    <t>600*600地砖铺贴</t>
  </si>
  <si>
    <t>部位：办公室区域                      1.结合层：1:3干硬性水泥砂浆,面上撒2厚素水泥,表面撒水泥粉(洒适量清水)，结构至完成面50mm以内；
2.面层材料：600*600地砖；             3.按图纸及规范要求及为施工所需的其它工作内容</t>
  </si>
  <si>
    <t>300*300地砖铺贴</t>
  </si>
  <si>
    <t>部位：卫生间                          1.结合层：1:3干硬性水泥砂浆,面上撒2厚素水泥,表面撒水泥粉(洒适量清水)，结构至完成面50mm以内；
2.面层材料：300*300防滑地砖；           3.按图纸及规范要求及为施工所需的其它工作内容</t>
  </si>
  <si>
    <t>600*600墙砖铺贴</t>
  </si>
  <si>
    <t>部位：卫生间                          1.4厚强力胶粉泥粘结层,揉挤压实；
2.面层材料：600*600墙砖(粘巾前墙砖充分浸温),填缝剂或白水泥擦缝；
3.按图纸及规范要求及为施工所需的其它工作内容</t>
  </si>
  <si>
    <t>瓷砖踢脚线</t>
  </si>
  <si>
    <t>部位：办公室区域                      1.踢脚线高度：60mm；
2.粘贴层：干硬性水泥砂浆厚度综合考虑；
3.面层材料：600*600地砖；
4.开介、磨边；
5.按图纸及规范要求及为施工所需的其它工作内容</t>
  </si>
  <si>
    <t>m</t>
  </si>
  <si>
    <t>铝扣板吊顶</t>
  </si>
  <si>
    <t>部位：办公室区域、卫生间               1.吊杆规格：Φ8热镀锌钢吊杆；
2.龙骨材料、中距：50系列轻钢龙骨，主、次龙骨间距综合考虑；                                 
3.面层材料：0.8mm厚600*600铝扣板，
含铝扣板收边线                        4.按图纸及规范要求及为施工所需的其它工作内容</t>
  </si>
  <si>
    <t>钢结构屋架</t>
  </si>
  <si>
    <t xml:space="preserve">部位：施工范围内整屋面(按投影面积）               1.两面洒水，坡度小于25%；
2.龙骨材料、中距：40*80*2.0镀锌方通，主、次龙骨间距综合考虑，防锈刷漆两遍；                                 
3.具体做法详图纸，按图纸及规范要求及为施工所需的其它工作内容                 </t>
  </si>
  <si>
    <t>玻璃钢采光瓦</t>
  </si>
  <si>
    <t>部位：施工范围内整屋面              1.FRP玻璃钢采光瓦，2.0mm厚                                
2.含一切所需配件，瓦片固定点间距综合考虑                             3.按图纸及规范要求及为施工所需的其它工作内容</t>
  </si>
  <si>
    <t>铝合金推拉窗</t>
  </si>
  <si>
    <t>1.普通铝合金推拉窗，5mm厚钢化玻璃
2.制作、安装、运输，含五金及配件</t>
  </si>
  <si>
    <t>防盗门</t>
  </si>
  <si>
    <t>1.900*2100乙级钢制防盗门安装,含五金及配件；                                 2.含灌浆等一切相关工作内容及材料费</t>
  </si>
  <si>
    <t>樘</t>
  </si>
  <si>
    <t>镀锌钢管铁门</t>
  </si>
  <si>
    <t>1.尺寸：4000*2400mm
2.材质：40*80*2.0镀锌方通、4#镀锌角铁，含合页、门插销等五金及配件，内外镀锌铁皮封面                         3.含一切制作安装等相关工作内容及材料费用</t>
  </si>
  <si>
    <t>1.尺寸1000*2400mm
2.材质：40*80*2.0镀锌方通、4#镀锌角铁，含合页、门插销等五金及配件，内外镀锌铁皮封面                         3.含一切制作安装等相关工作内容及材料费用</t>
  </si>
  <si>
    <t>1.尺寸：2000*2400mm
2.材质：40*80*2.0镀锌方通、4#镀锌角铁，含合页、门插销等五金及配件，内外3.0mmPC高透耐力板厚封面                       3.含一切制作安装等相关工作内容及材料费用</t>
  </si>
  <si>
    <t>镀锌钢管彩钢板围墙</t>
  </si>
  <si>
    <t>部位：大棚围墙                        1.钢结构隔墙，墙厚100mm以内           2.龙骨：80*-80*2.5/40*80*2.0镀锌方通，间距为1m，防锈刷漆两遍；              3.面层：双面彩钢板；                  4.具体做法详见图纸，按图纸及规范要求及为施工所需的其它工作内容</t>
  </si>
  <si>
    <t>围墙装饰洞口封堵</t>
  </si>
  <si>
    <t>1.铝塑板封堵装饰洞口，具体大小详现场实物</t>
  </si>
  <si>
    <t>个</t>
  </si>
  <si>
    <t>加装钢索轨道滑轮</t>
  </si>
  <si>
    <t>部位：大棚内                          1.安装钢索轨道滑轮，具体详图纸</t>
  </si>
  <si>
    <t>电缆沟开挖、回填</t>
  </si>
  <si>
    <t>1.电缆沟槽土方开挖，深、宽度结合现场实际情况综合考虑                       2.电缆沟槽土方回填、路面恢复原貌及余土外运</t>
  </si>
  <si>
    <t>YJV-3*25+2*16电缆敷设</t>
  </si>
  <si>
    <t>1.电缆敷设,包括接线盒、配缆、电缆头等一切相关工程内容及材料费用</t>
  </si>
  <si>
    <t>配电箱</t>
  </si>
  <si>
    <t>1.包括配电箱本体、所有元器件；                                                  2.接线、接地，电气系统调试 ；                                                                  
3.完成配电箱元器件安装的其他一切相关工程内容及材料费用</t>
  </si>
  <si>
    <t>套</t>
  </si>
  <si>
    <t>PVC20配管</t>
  </si>
  <si>
    <t>1.电线管路敷设:配管供应及安装，明敷或暗敷，包括切割、接驳、配件，接转线盒（箱）等；                                  2.完成配管的一切相关工作内容及材料费用</t>
  </si>
  <si>
    <t>BVR-2.5mm2配线</t>
  </si>
  <si>
    <t>1.电线敷设
2.接线端子制作、安装
3.电气系统调试
4.完成电气配线的其他一切相关工程内容及材料费用</t>
  </si>
  <si>
    <t>BVR-4mm2配线</t>
  </si>
  <si>
    <t>普通五孔插座</t>
  </si>
  <si>
    <t>1.五孔插座安装、接线、调试，凿孔洞及修补，电气系统调试
2.完成五孔插座安装的其他一切相关工程内容及材料费用</t>
  </si>
  <si>
    <t>单联单控开关</t>
  </si>
  <si>
    <t>1.开关安装、接线、调试，凿孔洞及修补，电气系统调试
2.完成开关安装的其他一切相关工程内容及材料费用</t>
  </si>
  <si>
    <t>防水插座</t>
  </si>
  <si>
    <t>1.防水插座安装、接线、调试，凿孔洞及修补，电气系统调试
2.完成防水插座安装的其他一切相关工程内容及材料费用</t>
  </si>
  <si>
    <t>三孔挂式空调插座</t>
  </si>
  <si>
    <t>1.三孔挂式空调插座安装、接线、调试，凿孔洞及修补，电气系统调试
2.完成三孔挂式空调插座安装的其他一切相关工程内容及材料费用</t>
  </si>
  <si>
    <t>插座、开关底盒</t>
  </si>
  <si>
    <t>1.底盒安装、接线、调试，凿孔洞及修补，电气系统调试
2.完成底盒安装的其他一切相关工程内容及材料费用</t>
  </si>
  <si>
    <t>600*60平板灯</t>
  </si>
  <si>
    <t>部位：办公室区域、卫生间                   1.灯具安装
2.接线、接焊包头
3.电气系统调试
4.完成灯具安装的其他一切相关工程内容及材料费用</t>
  </si>
  <si>
    <t>LED200W工矿灯</t>
  </si>
  <si>
    <t>部位：大棚，过道                             1.灯具安装
2.接线、接焊包头
3.电气系统调试
4.完成灯具安装的其他一切相关工程内容及材料费用</t>
  </si>
  <si>
    <t>沟槽土方开挖、回填</t>
  </si>
  <si>
    <t>1.水管沟槽土方开挖，深、宽度结合现场实际情况综合考虑                                 2.水管沟槽土方回填、路面恢复原貌及余土外运</t>
  </si>
  <si>
    <t>PPR DN25给水管</t>
  </si>
  <si>
    <t>1.热熔连接                                2.安装调试（包含一切所需附件）         3.管道试压、冲洗、消毒等</t>
  </si>
  <si>
    <t>PPR DN40给水管</t>
  </si>
  <si>
    <t>PPR DN50给水管</t>
  </si>
  <si>
    <t>1.热熔连接                                 2.安装调试（包含一切所需附件）         3.管道试压、冲洗、消毒等</t>
  </si>
  <si>
    <t xml:space="preserve">UPVC排水管 DN160  </t>
  </si>
  <si>
    <t>1.专用胶粘接                                2.安装调试（包含一切所需附件）         3.管道试压、冲洗等</t>
  </si>
  <si>
    <t>UPVC排水管 DN110</t>
  </si>
  <si>
    <t>1.专用胶粘接                                  2.安装调试（包含一切所需附件）         3.管道试压、冲洗等</t>
  </si>
  <si>
    <t>喷灌地插杆</t>
  </si>
  <si>
    <t>1.喷灌地插杆，含喷头等零配件，离地高度1.5m</t>
  </si>
  <si>
    <t>地埋式快速取水阀</t>
  </si>
  <si>
    <t>1.地埋式快速取水阀安装、调试，含零配件
2.完成安装的其他一切相关工程内容及材料费用</t>
  </si>
  <si>
    <t>水龙头DN25</t>
  </si>
  <si>
    <t>1.安装、水压试验、系统调试；
2.完成水龙头安装的其他一切相关工程内容及材料费用</t>
  </si>
  <si>
    <t>蹲式大便器</t>
  </si>
  <si>
    <t>1.留堵洞眼、砌砖、栽木砖、切管、套丝
2.大便器与水箱及附件安装
3.上下水管连接(包括上水软管、角阀、去水、存水弯、排水管等)
4.试水，系统调试
5.完成大便器安装的其他一切相关工程内容及材料费用</t>
  </si>
  <si>
    <t>座</t>
  </si>
  <si>
    <t>立柱洗手盆</t>
  </si>
  <si>
    <t xml:space="preserve">1.洗手盆安装（金属软管、角阀、存水弯等一切所需附件）
2.试水，系统调试
</t>
  </si>
  <si>
    <t>洗手盆龙头</t>
  </si>
  <si>
    <t>不锈钢地漏DN50</t>
  </si>
  <si>
    <t>成品抗倍特隔断二代</t>
  </si>
  <si>
    <t>1.隔断材料品种、规格：抗倍特隔断二代；
2.完成隔断安装的其他一切相关工程内容及材料费用</t>
  </si>
  <si>
    <t>砖砌排水沟</t>
  </si>
  <si>
    <t>部位：围墙内侧
1.沟槽开挖、回填及余土弃置外运                2.100mm厚C15砼垫层浇筑、240mm厚红砖砌沟壁、内沟壁为20mm厚水泥砂浆内加5%防水粉，L50*5角钢护边及刷防锈漆                                                                                          3.完成排水沟砖砌的其他一切相关工程内容及材料费用</t>
  </si>
  <si>
    <t>300*300排水沟盖板</t>
  </si>
  <si>
    <t xml:space="preserve">1.材料种类、规格：中型树脂复合盖板300*300*30；
2.包含但不限于必要的支撑角钢，固定螺栓、锚钉等；                                        3.完成安装的其他一切相关工程内容及材料费用
</t>
  </si>
  <si>
    <t>说明：以上单价均已计材料损耗，为含税固定单价，工程量按实调整，税率暂为增值税税率3%，结算不再计取任何费用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</si>
</sst>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view="pageBreakPreview" zoomScale="80" zoomScaleNormal="100" topLeftCell="A56" workbookViewId="0">
      <selection activeCell="A59" sqref="A59:K59"/>
    </sheetView>
  </sheetViews>
  <sheetFormatPr defaultColWidth="9" defaultRowHeight="15"/>
  <cols>
    <col min="1" max="1" width="10.125" style="2" customWidth="1"/>
    <col min="2" max="2" width="30" style="2" customWidth="1"/>
    <col min="3" max="3" width="49.0583333333333" style="2" customWidth="1"/>
    <col min="4" max="4" width="10.7583333333333" style="2" customWidth="1"/>
    <col min="5" max="5" width="13.9083333333333" style="2" customWidth="1"/>
    <col min="6" max="7" width="10" style="3" customWidth="1"/>
    <col min="8" max="8" width="9.875" style="3" customWidth="1"/>
    <col min="9" max="10" width="10.25" style="3" customWidth="1"/>
    <col min="11" max="11" width="11.1" customWidth="1"/>
    <col min="14" max="14" width="11.5"/>
  </cols>
  <sheetData>
    <row r="1" ht="53" customHeight="1" spans="1:11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4"/>
    </row>
    <row r="2" ht="40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/>
      <c r="H2" s="9" t="s">
        <v>7</v>
      </c>
      <c r="I2" s="8" t="s">
        <v>8</v>
      </c>
      <c r="J2" s="9" t="s">
        <v>9</v>
      </c>
      <c r="K2" s="6" t="s">
        <v>10</v>
      </c>
      <c r="L2" s="22"/>
    </row>
    <row r="3" ht="35" customHeight="1" spans="1:12">
      <c r="A3" s="6"/>
      <c r="B3" s="6"/>
      <c r="C3" s="10"/>
      <c r="D3" s="6"/>
      <c r="E3" s="6"/>
      <c r="F3" s="11" t="s">
        <v>11</v>
      </c>
      <c r="G3" s="11" t="s">
        <v>12</v>
      </c>
      <c r="H3" s="12"/>
      <c r="I3" s="8"/>
      <c r="J3" s="12"/>
      <c r="K3" s="6"/>
      <c r="L3" s="22"/>
    </row>
    <row r="4" s="1" customFormat="1" ht="114" customHeight="1" spans="1:12">
      <c r="A4" s="13">
        <v>1</v>
      </c>
      <c r="B4" s="14" t="s">
        <v>13</v>
      </c>
      <c r="C4" s="15" t="s">
        <v>14</v>
      </c>
      <c r="D4" s="14" t="s">
        <v>15</v>
      </c>
      <c r="E4" s="14">
        <v>860</v>
      </c>
      <c r="F4" s="16"/>
      <c r="G4" s="16"/>
      <c r="H4" s="16"/>
      <c r="I4" s="16"/>
      <c r="J4" s="16"/>
      <c r="K4" s="17"/>
      <c r="L4" s="23"/>
    </row>
    <row r="5" s="1" customFormat="1" ht="68" customHeight="1" spans="1:12">
      <c r="A5" s="13">
        <v>2</v>
      </c>
      <c r="B5" s="14" t="s">
        <v>16</v>
      </c>
      <c r="C5" s="15" t="s">
        <v>17</v>
      </c>
      <c r="D5" s="14" t="s">
        <v>15</v>
      </c>
      <c r="E5" s="14">
        <v>50</v>
      </c>
      <c r="F5" s="16"/>
      <c r="G5" s="16"/>
      <c r="H5" s="16"/>
      <c r="I5" s="16"/>
      <c r="J5" s="16"/>
      <c r="K5" s="17"/>
      <c r="L5" s="23"/>
    </row>
    <row r="6" s="1" customFormat="1" ht="68" customHeight="1" spans="1:12">
      <c r="A6" s="13">
        <v>3</v>
      </c>
      <c r="B6" s="14" t="s">
        <v>18</v>
      </c>
      <c r="C6" s="15" t="s">
        <v>19</v>
      </c>
      <c r="D6" s="14" t="s">
        <v>15</v>
      </c>
      <c r="E6" s="14">
        <v>106</v>
      </c>
      <c r="F6" s="16"/>
      <c r="G6" s="16"/>
      <c r="H6" s="16"/>
      <c r="I6" s="16"/>
      <c r="J6" s="16"/>
      <c r="K6" s="17"/>
      <c r="L6" s="23"/>
    </row>
    <row r="7" s="1" customFormat="1" ht="69" customHeight="1" spans="1:12">
      <c r="A7" s="13">
        <v>4</v>
      </c>
      <c r="B7" s="14" t="s">
        <v>18</v>
      </c>
      <c r="C7" s="15" t="s">
        <v>20</v>
      </c>
      <c r="D7" s="14" t="s">
        <v>15</v>
      </c>
      <c r="E7" s="14">
        <f>405+65</f>
        <v>470</v>
      </c>
      <c r="F7" s="16"/>
      <c r="G7" s="16"/>
      <c r="H7" s="16"/>
      <c r="I7" s="16"/>
      <c r="J7" s="16"/>
      <c r="K7" s="17"/>
      <c r="L7" s="23"/>
    </row>
    <row r="8" s="1" customFormat="1" ht="72" customHeight="1" spans="1:12">
      <c r="A8" s="13">
        <v>5</v>
      </c>
      <c r="B8" s="14" t="s">
        <v>21</v>
      </c>
      <c r="C8" s="15" t="s">
        <v>22</v>
      </c>
      <c r="D8" s="14" t="s">
        <v>15</v>
      </c>
      <c r="E8" s="14">
        <f>0.6*23</f>
        <v>13.8</v>
      </c>
      <c r="F8" s="16"/>
      <c r="G8" s="16"/>
      <c r="H8" s="16"/>
      <c r="I8" s="16"/>
      <c r="J8" s="16"/>
      <c r="K8" s="17"/>
      <c r="L8" s="23"/>
    </row>
    <row r="9" s="1" customFormat="1" ht="72" customHeight="1" spans="1:12">
      <c r="A9" s="13">
        <v>6</v>
      </c>
      <c r="B9" s="14" t="s">
        <v>23</v>
      </c>
      <c r="C9" s="15" t="s">
        <v>24</v>
      </c>
      <c r="D9" s="14" t="s">
        <v>25</v>
      </c>
      <c r="E9" s="14">
        <f>(7*2+4*2)*0.5*0.5*0.5</f>
        <v>2.75</v>
      </c>
      <c r="F9" s="16"/>
      <c r="G9" s="16"/>
      <c r="H9" s="16"/>
      <c r="I9" s="16"/>
      <c r="J9" s="16"/>
      <c r="K9" s="17"/>
      <c r="L9" s="23"/>
    </row>
    <row r="10" s="1" customFormat="1" ht="132" customHeight="1" spans="1:12">
      <c r="A10" s="13">
        <v>7</v>
      </c>
      <c r="B10" s="14" t="s">
        <v>26</v>
      </c>
      <c r="C10" s="15" t="s">
        <v>27</v>
      </c>
      <c r="D10" s="14" t="s">
        <v>15</v>
      </c>
      <c r="E10" s="14">
        <f>(12.1*2+4.1*5+2.9)*4-1.5*1.5*3-1.2*1.5*3-1*2.1*5-0.8*1.2*2</f>
        <v>165.83</v>
      </c>
      <c r="F10" s="16"/>
      <c r="G10" s="16"/>
      <c r="H10" s="16"/>
      <c r="I10" s="16"/>
      <c r="J10" s="16"/>
      <c r="K10" s="17"/>
      <c r="L10" s="23"/>
    </row>
    <row r="11" s="1" customFormat="1" ht="135" customHeight="1" spans="1:12">
      <c r="A11" s="13">
        <v>8</v>
      </c>
      <c r="B11" s="14" t="s">
        <v>28</v>
      </c>
      <c r="C11" s="15" t="s">
        <v>29</v>
      </c>
      <c r="D11" s="14" t="s">
        <v>15</v>
      </c>
      <c r="E11" s="14">
        <f>(23+12.1)*2*4+4*4-2*2.4*2-4*2.4</f>
        <v>277.6</v>
      </c>
      <c r="F11" s="16"/>
      <c r="G11" s="16"/>
      <c r="H11" s="16"/>
      <c r="I11" s="16"/>
      <c r="J11" s="16"/>
      <c r="K11" s="17"/>
      <c r="L11" s="23"/>
    </row>
    <row r="12" s="1" customFormat="1" ht="130" customHeight="1" spans="1:12">
      <c r="A12" s="13">
        <v>9</v>
      </c>
      <c r="B12" s="14" t="s">
        <v>30</v>
      </c>
      <c r="C12" s="15" t="s">
        <v>31</v>
      </c>
      <c r="D12" s="14" t="s">
        <v>15</v>
      </c>
      <c r="E12" s="14">
        <f>(23+12.1)*2*4-2*2.4*2-1.5*1.5*12</f>
        <v>244.2</v>
      </c>
      <c r="F12" s="16"/>
      <c r="G12" s="16"/>
      <c r="H12" s="16"/>
      <c r="I12" s="16"/>
      <c r="J12" s="16"/>
      <c r="K12" s="17"/>
      <c r="L12" s="23"/>
    </row>
    <row r="13" s="1" customFormat="1" ht="103" customHeight="1" spans="1:12">
      <c r="A13" s="13">
        <v>10</v>
      </c>
      <c r="B13" s="14" t="s">
        <v>32</v>
      </c>
      <c r="C13" s="15" t="s">
        <v>33</v>
      </c>
      <c r="D13" s="14" t="s">
        <v>15</v>
      </c>
      <c r="E13" s="14">
        <f>4.1*4*2*4+12.1*4*2+(12.1-3)*4*2-1.5*1.5*3*2-1.2*1.5*3*2-1*2.1*2*4</f>
        <v>259.7</v>
      </c>
      <c r="F13" s="16"/>
      <c r="G13" s="16"/>
      <c r="H13" s="16"/>
      <c r="I13" s="16"/>
      <c r="J13" s="16"/>
      <c r="K13" s="17"/>
      <c r="L13" s="23"/>
    </row>
    <row r="14" s="1" customFormat="1" ht="150" customHeight="1" spans="1:12">
      <c r="A14" s="13">
        <v>11</v>
      </c>
      <c r="B14" s="14" t="s">
        <v>34</v>
      </c>
      <c r="C14" s="15" t="s">
        <v>35</v>
      </c>
      <c r="D14" s="14" t="s">
        <v>15</v>
      </c>
      <c r="E14" s="14">
        <f>12*3</f>
        <v>36</v>
      </c>
      <c r="F14" s="16"/>
      <c r="G14" s="16"/>
      <c r="H14" s="16"/>
      <c r="I14" s="16"/>
      <c r="J14" s="16"/>
      <c r="K14" s="17"/>
      <c r="L14" s="23"/>
    </row>
    <row r="15" s="1" customFormat="1" ht="151" customHeight="1" spans="1:12">
      <c r="A15" s="13">
        <v>12</v>
      </c>
      <c r="B15" s="14" t="s">
        <v>36</v>
      </c>
      <c r="C15" s="15" t="s">
        <v>37</v>
      </c>
      <c r="D15" s="14" t="s">
        <v>15</v>
      </c>
      <c r="E15" s="14">
        <f>12</f>
        <v>12</v>
      </c>
      <c r="F15" s="16"/>
      <c r="G15" s="16"/>
      <c r="H15" s="16"/>
      <c r="I15" s="16"/>
      <c r="J15" s="16"/>
      <c r="K15" s="17"/>
      <c r="L15" s="23"/>
    </row>
    <row r="16" s="1" customFormat="1" ht="125" customHeight="1" spans="1:12">
      <c r="A16" s="13">
        <v>13</v>
      </c>
      <c r="B16" s="14" t="s">
        <v>38</v>
      </c>
      <c r="C16" s="15" t="s">
        <v>39</v>
      </c>
      <c r="D16" s="14" t="s">
        <v>15</v>
      </c>
      <c r="E16" s="14">
        <f>(4.1+3)*2*4+3*4*2-1*2.1*2</f>
        <v>76.6</v>
      </c>
      <c r="F16" s="16"/>
      <c r="G16" s="16"/>
      <c r="H16" s="16"/>
      <c r="I16" s="16"/>
      <c r="J16" s="16"/>
      <c r="K16" s="17"/>
      <c r="L16" s="23"/>
    </row>
    <row r="17" s="1" customFormat="1" ht="165" customHeight="1" spans="1:12">
      <c r="A17" s="13">
        <v>14</v>
      </c>
      <c r="B17" s="14" t="s">
        <v>40</v>
      </c>
      <c r="C17" s="15" t="s">
        <v>41</v>
      </c>
      <c r="D17" s="14" t="s">
        <v>42</v>
      </c>
      <c r="E17" s="14">
        <f>14*3-1*2.1*3</f>
        <v>35.7</v>
      </c>
      <c r="F17" s="16"/>
      <c r="G17" s="16"/>
      <c r="H17" s="16"/>
      <c r="I17" s="16"/>
      <c r="J17" s="16"/>
      <c r="K17" s="17"/>
      <c r="L17" s="23"/>
    </row>
    <row r="18" s="1" customFormat="1" ht="172" customHeight="1" spans="1:12">
      <c r="A18" s="13">
        <v>15</v>
      </c>
      <c r="B18" s="14" t="s">
        <v>43</v>
      </c>
      <c r="C18" s="15" t="s">
        <v>44</v>
      </c>
      <c r="D18" s="14" t="s">
        <v>15</v>
      </c>
      <c r="E18" s="14">
        <f>12*4</f>
        <v>48</v>
      </c>
      <c r="F18" s="16"/>
      <c r="G18" s="16"/>
      <c r="H18" s="16"/>
      <c r="I18" s="16"/>
      <c r="J18" s="16"/>
      <c r="K18" s="17"/>
      <c r="L18" s="23"/>
    </row>
    <row r="19" s="1" customFormat="1" ht="145" customHeight="1" spans="1:12">
      <c r="A19" s="13">
        <v>16</v>
      </c>
      <c r="B19" s="14" t="s">
        <v>45</v>
      </c>
      <c r="C19" s="15" t="s">
        <v>46</v>
      </c>
      <c r="D19" s="14" t="s">
        <v>15</v>
      </c>
      <c r="E19" s="14">
        <v>376</v>
      </c>
      <c r="F19" s="16"/>
      <c r="G19" s="16"/>
      <c r="H19" s="16"/>
      <c r="I19" s="16"/>
      <c r="J19" s="16"/>
      <c r="K19" s="17"/>
      <c r="L19" s="23"/>
    </row>
    <row r="20" s="1" customFormat="1" ht="123" customHeight="1" spans="1:12">
      <c r="A20" s="13">
        <v>17</v>
      </c>
      <c r="B20" s="14" t="s">
        <v>47</v>
      </c>
      <c r="C20" s="15" t="s">
        <v>48</v>
      </c>
      <c r="D20" s="14" t="s">
        <v>15</v>
      </c>
      <c r="E20" s="14">
        <f>(7.64*31+6.7*31)</f>
        <v>444.54</v>
      </c>
      <c r="F20" s="16"/>
      <c r="G20" s="16"/>
      <c r="H20" s="16"/>
      <c r="I20" s="16"/>
      <c r="J20" s="16"/>
      <c r="K20" s="17"/>
      <c r="L20" s="23"/>
    </row>
    <row r="21" s="1" customFormat="1" ht="63" customHeight="1" spans="1:12">
      <c r="A21" s="13">
        <v>18</v>
      </c>
      <c r="B21" s="14" t="s">
        <v>49</v>
      </c>
      <c r="C21" s="17" t="s">
        <v>50</v>
      </c>
      <c r="D21" s="14" t="s">
        <v>15</v>
      </c>
      <c r="E21" s="14">
        <f>1.5*1.5*15+1.2*1.5*3+0.8*1.2*2</f>
        <v>41.07</v>
      </c>
      <c r="F21" s="16"/>
      <c r="G21" s="16"/>
      <c r="H21" s="16"/>
      <c r="I21" s="16"/>
      <c r="J21" s="16"/>
      <c r="K21" s="17"/>
      <c r="L21" s="23"/>
    </row>
    <row r="22" s="1" customFormat="1" ht="72" customHeight="1" spans="1:12">
      <c r="A22" s="13">
        <v>19</v>
      </c>
      <c r="B22" s="14" t="s">
        <v>51</v>
      </c>
      <c r="C22" s="15" t="s">
        <v>52</v>
      </c>
      <c r="D22" s="14" t="s">
        <v>53</v>
      </c>
      <c r="E22" s="14">
        <v>3</v>
      </c>
      <c r="F22" s="16"/>
      <c r="G22" s="16"/>
      <c r="H22" s="16"/>
      <c r="I22" s="16"/>
      <c r="J22" s="16"/>
      <c r="K22" s="17"/>
      <c r="L22" s="23"/>
    </row>
    <row r="23" s="1" customFormat="1" ht="139" customHeight="1" spans="1:12">
      <c r="A23" s="13">
        <v>20</v>
      </c>
      <c r="B23" s="14" t="s">
        <v>54</v>
      </c>
      <c r="C23" s="15" t="s">
        <v>55</v>
      </c>
      <c r="D23" s="14" t="s">
        <v>53</v>
      </c>
      <c r="E23" s="14">
        <v>2</v>
      </c>
      <c r="F23" s="16"/>
      <c r="G23" s="16"/>
      <c r="H23" s="16"/>
      <c r="I23" s="16"/>
      <c r="J23" s="16"/>
      <c r="K23" s="17"/>
      <c r="L23" s="23"/>
    </row>
    <row r="24" s="1" customFormat="1" ht="139" customHeight="1" spans="1:12">
      <c r="A24" s="13">
        <v>21</v>
      </c>
      <c r="B24" s="14" t="s">
        <v>54</v>
      </c>
      <c r="C24" s="15" t="s">
        <v>56</v>
      </c>
      <c r="D24" s="14" t="s">
        <v>53</v>
      </c>
      <c r="E24" s="14">
        <v>1</v>
      </c>
      <c r="F24" s="16"/>
      <c r="G24" s="16"/>
      <c r="H24" s="16"/>
      <c r="I24" s="16"/>
      <c r="J24" s="16"/>
      <c r="K24" s="17"/>
      <c r="L24" s="23"/>
    </row>
    <row r="25" s="1" customFormat="1" ht="139" customHeight="1" spans="1:12">
      <c r="A25" s="13">
        <v>22</v>
      </c>
      <c r="B25" s="14" t="s">
        <v>54</v>
      </c>
      <c r="C25" s="15" t="s">
        <v>57</v>
      </c>
      <c r="D25" s="14" t="s">
        <v>53</v>
      </c>
      <c r="E25" s="14">
        <v>2</v>
      </c>
      <c r="F25" s="16"/>
      <c r="G25" s="16"/>
      <c r="H25" s="16"/>
      <c r="I25" s="16"/>
      <c r="J25" s="16"/>
      <c r="K25" s="17"/>
      <c r="L25" s="23"/>
    </row>
    <row r="26" s="1" customFormat="1" ht="149" customHeight="1" spans="1:12">
      <c r="A26" s="13">
        <v>23</v>
      </c>
      <c r="B26" s="14" t="s">
        <v>58</v>
      </c>
      <c r="C26" s="15" t="s">
        <v>59</v>
      </c>
      <c r="D26" s="14" t="s">
        <v>15</v>
      </c>
      <c r="E26" s="14">
        <f>16*2.6</f>
        <v>41.6</v>
      </c>
      <c r="F26" s="16"/>
      <c r="G26" s="16"/>
      <c r="H26" s="16"/>
      <c r="I26" s="16"/>
      <c r="J26" s="16"/>
      <c r="K26" s="17"/>
      <c r="L26" s="23"/>
    </row>
    <row r="27" s="1" customFormat="1" ht="56" customHeight="1" spans="1:12">
      <c r="A27" s="13">
        <v>24</v>
      </c>
      <c r="B27" s="14" t="s">
        <v>60</v>
      </c>
      <c r="C27" s="15" t="s">
        <v>61</v>
      </c>
      <c r="D27" s="14" t="s">
        <v>62</v>
      </c>
      <c r="E27" s="14">
        <v>14</v>
      </c>
      <c r="F27" s="16"/>
      <c r="G27" s="16"/>
      <c r="H27" s="16"/>
      <c r="I27" s="16"/>
      <c r="J27" s="16"/>
      <c r="K27" s="17"/>
      <c r="L27" s="23"/>
    </row>
    <row r="28" s="1" customFormat="1" ht="57" customHeight="1" spans="1:12">
      <c r="A28" s="13">
        <v>25</v>
      </c>
      <c r="B28" s="14" t="s">
        <v>63</v>
      </c>
      <c r="C28" s="15" t="s">
        <v>64</v>
      </c>
      <c r="D28" s="14" t="s">
        <v>42</v>
      </c>
      <c r="E28" s="14">
        <v>23</v>
      </c>
      <c r="F28" s="16"/>
      <c r="G28" s="16"/>
      <c r="H28" s="16"/>
      <c r="I28" s="16"/>
      <c r="J28" s="16"/>
      <c r="K28" s="17"/>
      <c r="L28" s="23"/>
    </row>
    <row r="29" s="1" customFormat="1" ht="87" customHeight="1" spans="1:12">
      <c r="A29" s="13">
        <v>26</v>
      </c>
      <c r="B29" s="6" t="s">
        <v>65</v>
      </c>
      <c r="C29" s="15" t="s">
        <v>66</v>
      </c>
      <c r="D29" s="14" t="s">
        <v>42</v>
      </c>
      <c r="E29" s="14">
        <v>35</v>
      </c>
      <c r="F29" s="16"/>
      <c r="G29" s="16"/>
      <c r="H29" s="16"/>
      <c r="I29" s="16"/>
      <c r="J29" s="16"/>
      <c r="K29" s="17"/>
      <c r="L29" s="23"/>
    </row>
    <row r="30" s="1" customFormat="1" ht="59" customHeight="1" spans="1:12">
      <c r="A30" s="13">
        <v>27</v>
      </c>
      <c r="B30" s="6" t="s">
        <v>67</v>
      </c>
      <c r="C30" s="15" t="s">
        <v>68</v>
      </c>
      <c r="D30" s="14" t="s">
        <v>42</v>
      </c>
      <c r="E30" s="14">
        <v>250</v>
      </c>
      <c r="F30" s="16"/>
      <c r="G30" s="16"/>
      <c r="H30" s="16"/>
      <c r="I30" s="16"/>
      <c r="J30" s="16"/>
      <c r="K30" s="17"/>
      <c r="L30" s="23"/>
    </row>
    <row r="31" s="1" customFormat="1" ht="90" customHeight="1" spans="1:12">
      <c r="A31" s="13">
        <v>28</v>
      </c>
      <c r="B31" s="6" t="s">
        <v>69</v>
      </c>
      <c r="C31" s="17" t="s">
        <v>70</v>
      </c>
      <c r="D31" s="14" t="s">
        <v>71</v>
      </c>
      <c r="E31" s="14">
        <v>1</v>
      </c>
      <c r="F31" s="16"/>
      <c r="G31" s="16"/>
      <c r="H31" s="16"/>
      <c r="I31" s="16"/>
      <c r="J31" s="16"/>
      <c r="K31" s="17"/>
      <c r="L31" s="23"/>
    </row>
    <row r="32" s="1" customFormat="1" ht="113" customHeight="1" spans="1:12">
      <c r="A32" s="13">
        <v>29</v>
      </c>
      <c r="B32" s="6" t="s">
        <v>72</v>
      </c>
      <c r="C32" s="17" t="s">
        <v>73</v>
      </c>
      <c r="D32" s="14" t="s">
        <v>42</v>
      </c>
      <c r="E32" s="14">
        <v>200</v>
      </c>
      <c r="F32" s="16"/>
      <c r="G32" s="16"/>
      <c r="H32" s="16"/>
      <c r="I32" s="16"/>
      <c r="J32" s="16"/>
      <c r="K32" s="17"/>
      <c r="L32" s="23"/>
    </row>
    <row r="33" s="1" customFormat="1" ht="105" customHeight="1" spans="1:12">
      <c r="A33" s="13">
        <v>30</v>
      </c>
      <c r="B33" s="6" t="s">
        <v>74</v>
      </c>
      <c r="C33" s="17" t="s">
        <v>75</v>
      </c>
      <c r="D33" s="14" t="s">
        <v>42</v>
      </c>
      <c r="E33" s="14">
        <v>200</v>
      </c>
      <c r="F33" s="16"/>
      <c r="G33" s="16"/>
      <c r="H33" s="16"/>
      <c r="I33" s="16"/>
      <c r="J33" s="16"/>
      <c r="K33" s="17"/>
      <c r="L33" s="23"/>
    </row>
    <row r="34" s="1" customFormat="1" ht="113" customHeight="1" spans="1:12">
      <c r="A34" s="13">
        <v>31</v>
      </c>
      <c r="B34" s="6" t="s">
        <v>76</v>
      </c>
      <c r="C34" s="17" t="s">
        <v>75</v>
      </c>
      <c r="D34" s="14" t="s">
        <v>42</v>
      </c>
      <c r="E34" s="14">
        <v>600</v>
      </c>
      <c r="F34" s="16"/>
      <c r="G34" s="16"/>
      <c r="H34" s="16"/>
      <c r="I34" s="16"/>
      <c r="J34" s="16"/>
      <c r="K34" s="17"/>
      <c r="L34" s="23"/>
    </row>
    <row r="35" s="1" customFormat="1" ht="95" customHeight="1" spans="1:12">
      <c r="A35" s="13">
        <v>32</v>
      </c>
      <c r="B35" s="14" t="s">
        <v>77</v>
      </c>
      <c r="C35" s="15" t="s">
        <v>78</v>
      </c>
      <c r="D35" s="14" t="s">
        <v>62</v>
      </c>
      <c r="E35" s="14">
        <f>12+22</f>
        <v>34</v>
      </c>
      <c r="F35" s="16"/>
      <c r="G35" s="16"/>
      <c r="H35" s="16"/>
      <c r="I35" s="16"/>
      <c r="J35" s="16"/>
      <c r="K35" s="17"/>
      <c r="L35" s="23"/>
    </row>
    <row r="36" s="1" customFormat="1" ht="93" customHeight="1" spans="1:12">
      <c r="A36" s="13">
        <v>33</v>
      </c>
      <c r="B36" s="6" t="s">
        <v>79</v>
      </c>
      <c r="C36" s="15" t="s">
        <v>80</v>
      </c>
      <c r="D36" s="14" t="s">
        <v>62</v>
      </c>
      <c r="E36" s="14">
        <v>7</v>
      </c>
      <c r="F36" s="16"/>
      <c r="G36" s="16"/>
      <c r="H36" s="16"/>
      <c r="I36" s="16"/>
      <c r="J36" s="16"/>
      <c r="K36" s="17"/>
      <c r="L36" s="23"/>
    </row>
    <row r="37" s="1" customFormat="1" ht="93" customHeight="1" spans="1:12">
      <c r="A37" s="13">
        <v>34</v>
      </c>
      <c r="B37" s="6" t="s">
        <v>81</v>
      </c>
      <c r="C37" s="15" t="s">
        <v>82</v>
      </c>
      <c r="D37" s="14" t="s">
        <v>62</v>
      </c>
      <c r="E37" s="14">
        <v>4</v>
      </c>
      <c r="F37" s="16"/>
      <c r="G37" s="16"/>
      <c r="H37" s="16"/>
      <c r="I37" s="16"/>
      <c r="J37" s="16"/>
      <c r="K37" s="17"/>
      <c r="L37" s="23"/>
    </row>
    <row r="38" s="1" customFormat="1" ht="90" customHeight="1" spans="1:12">
      <c r="A38" s="13">
        <v>35</v>
      </c>
      <c r="B38" s="6" t="s">
        <v>83</v>
      </c>
      <c r="C38" s="15" t="s">
        <v>84</v>
      </c>
      <c r="D38" s="14" t="s">
        <v>62</v>
      </c>
      <c r="E38" s="14">
        <v>3</v>
      </c>
      <c r="F38" s="16"/>
      <c r="G38" s="16"/>
      <c r="H38" s="16"/>
      <c r="I38" s="16"/>
      <c r="J38" s="16"/>
      <c r="K38" s="17"/>
      <c r="L38" s="23"/>
    </row>
    <row r="39" s="1" customFormat="1" ht="90" customHeight="1" spans="1:12">
      <c r="A39" s="13">
        <v>36</v>
      </c>
      <c r="B39" s="6" t="s">
        <v>85</v>
      </c>
      <c r="C39" s="15" t="s">
        <v>86</v>
      </c>
      <c r="D39" s="14" t="s">
        <v>62</v>
      </c>
      <c r="E39" s="14">
        <f>E49+E37+E38+E36+E35</f>
        <v>52</v>
      </c>
      <c r="F39" s="16"/>
      <c r="G39" s="16"/>
      <c r="H39" s="16"/>
      <c r="I39" s="16"/>
      <c r="J39" s="16"/>
      <c r="K39" s="17"/>
      <c r="L39" s="23"/>
    </row>
    <row r="40" s="1" customFormat="1" ht="125" customHeight="1" spans="1:12">
      <c r="A40" s="13">
        <v>37</v>
      </c>
      <c r="B40" s="14" t="s">
        <v>87</v>
      </c>
      <c r="C40" s="15" t="s">
        <v>88</v>
      </c>
      <c r="D40" s="14" t="s">
        <v>62</v>
      </c>
      <c r="E40" s="14">
        <v>5</v>
      </c>
      <c r="F40" s="16"/>
      <c r="G40" s="16"/>
      <c r="H40" s="16"/>
      <c r="I40" s="16"/>
      <c r="J40" s="16"/>
      <c r="K40" s="17"/>
      <c r="L40" s="23"/>
    </row>
    <row r="41" s="1" customFormat="1" ht="131" customHeight="1" spans="1:12">
      <c r="A41" s="13">
        <v>38</v>
      </c>
      <c r="B41" s="14" t="s">
        <v>89</v>
      </c>
      <c r="C41" s="15" t="s">
        <v>90</v>
      </c>
      <c r="D41" s="14" t="s">
        <v>62</v>
      </c>
      <c r="E41" s="14">
        <v>6</v>
      </c>
      <c r="F41" s="16"/>
      <c r="G41" s="16"/>
      <c r="H41" s="16"/>
      <c r="I41" s="16"/>
      <c r="J41" s="16"/>
      <c r="K41" s="17"/>
      <c r="L41" s="23"/>
    </row>
    <row r="42" s="1" customFormat="1" ht="88" customHeight="1" spans="1:12">
      <c r="A42" s="13">
        <v>39</v>
      </c>
      <c r="B42" s="6" t="s">
        <v>91</v>
      </c>
      <c r="C42" s="15" t="s">
        <v>92</v>
      </c>
      <c r="D42" s="14" t="s">
        <v>42</v>
      </c>
      <c r="E42" s="14">
        <v>50</v>
      </c>
      <c r="F42" s="16"/>
      <c r="G42" s="16"/>
      <c r="H42" s="16"/>
      <c r="I42" s="16"/>
      <c r="J42" s="16"/>
      <c r="K42" s="17"/>
      <c r="L42" s="23"/>
    </row>
    <row r="43" s="1" customFormat="1" ht="63" customHeight="1" spans="1:12">
      <c r="A43" s="13">
        <v>40</v>
      </c>
      <c r="B43" s="6" t="s">
        <v>93</v>
      </c>
      <c r="C43" s="15" t="s">
        <v>94</v>
      </c>
      <c r="D43" s="14" t="s">
        <v>42</v>
      </c>
      <c r="E43" s="14">
        <v>25</v>
      </c>
      <c r="F43" s="16"/>
      <c r="G43" s="16"/>
      <c r="H43" s="16"/>
      <c r="I43" s="16"/>
      <c r="J43" s="16"/>
      <c r="K43" s="17"/>
      <c r="L43" s="23"/>
    </row>
    <row r="44" s="1" customFormat="1" ht="70" customHeight="1" spans="1:11">
      <c r="A44" s="13">
        <v>41</v>
      </c>
      <c r="B44" s="6" t="s">
        <v>95</v>
      </c>
      <c r="C44" s="15" t="s">
        <v>94</v>
      </c>
      <c r="D44" s="14" t="s">
        <v>42</v>
      </c>
      <c r="E44" s="14">
        <f>75+1.5*4</f>
        <v>81</v>
      </c>
      <c r="F44" s="16"/>
      <c r="G44" s="16"/>
      <c r="H44" s="16"/>
      <c r="I44" s="16"/>
      <c r="J44" s="16"/>
      <c r="K44" s="17"/>
    </row>
    <row r="45" s="1" customFormat="1" ht="66" customHeight="1" spans="1:11">
      <c r="A45" s="13">
        <v>42</v>
      </c>
      <c r="B45" s="6" t="s">
        <v>96</v>
      </c>
      <c r="C45" s="15" t="s">
        <v>97</v>
      </c>
      <c r="D45" s="14" t="s">
        <v>42</v>
      </c>
      <c r="E45" s="14">
        <f>2*12+20</f>
        <v>44</v>
      </c>
      <c r="F45" s="16"/>
      <c r="G45" s="16"/>
      <c r="H45" s="16"/>
      <c r="I45" s="16"/>
      <c r="J45" s="16"/>
      <c r="K45" s="17"/>
    </row>
    <row r="46" s="1" customFormat="1" ht="70" customHeight="1" spans="1:12">
      <c r="A46" s="13">
        <v>43</v>
      </c>
      <c r="B46" s="6" t="s">
        <v>98</v>
      </c>
      <c r="C46" s="15" t="s">
        <v>99</v>
      </c>
      <c r="D46" s="14" t="s">
        <v>42</v>
      </c>
      <c r="E46" s="14">
        <v>20</v>
      </c>
      <c r="F46" s="16"/>
      <c r="G46" s="16"/>
      <c r="H46" s="16"/>
      <c r="I46" s="16"/>
      <c r="J46" s="16"/>
      <c r="K46" s="17"/>
      <c r="L46" s="23"/>
    </row>
    <row r="47" s="1" customFormat="1" ht="72" customHeight="1" spans="1:12">
      <c r="A47" s="13">
        <v>44</v>
      </c>
      <c r="B47" s="6" t="s">
        <v>100</v>
      </c>
      <c r="C47" s="15" t="s">
        <v>101</v>
      </c>
      <c r="D47" s="14" t="s">
        <v>42</v>
      </c>
      <c r="E47" s="14">
        <v>40</v>
      </c>
      <c r="F47" s="16"/>
      <c r="G47" s="16"/>
      <c r="H47" s="16"/>
      <c r="I47" s="16"/>
      <c r="J47" s="16"/>
      <c r="K47" s="17"/>
      <c r="L47" s="23"/>
    </row>
    <row r="48" s="1" customFormat="1" ht="46" customHeight="1" spans="1:12">
      <c r="A48" s="13">
        <v>45</v>
      </c>
      <c r="B48" s="6" t="s">
        <v>102</v>
      </c>
      <c r="C48" s="15" t="s">
        <v>103</v>
      </c>
      <c r="D48" s="14" t="s">
        <v>62</v>
      </c>
      <c r="E48" s="14">
        <v>24</v>
      </c>
      <c r="F48" s="16"/>
      <c r="G48" s="16"/>
      <c r="H48" s="16"/>
      <c r="I48" s="16"/>
      <c r="J48" s="16"/>
      <c r="K48" s="17"/>
      <c r="L48" s="23"/>
    </row>
    <row r="49" s="1" customFormat="1" ht="89" customHeight="1" spans="1:12">
      <c r="A49" s="13">
        <v>46</v>
      </c>
      <c r="B49" s="6" t="s">
        <v>104</v>
      </c>
      <c r="C49" s="15" t="s">
        <v>105</v>
      </c>
      <c r="D49" s="14" t="s">
        <v>62</v>
      </c>
      <c r="E49" s="14">
        <v>4</v>
      </c>
      <c r="F49" s="16"/>
      <c r="G49" s="16"/>
      <c r="H49" s="16"/>
      <c r="I49" s="16"/>
      <c r="J49" s="16"/>
      <c r="K49" s="17"/>
      <c r="L49" s="23"/>
    </row>
    <row r="50" s="1" customFormat="1" ht="64" customHeight="1" spans="1:12">
      <c r="A50" s="13">
        <v>47</v>
      </c>
      <c r="B50" s="6" t="s">
        <v>106</v>
      </c>
      <c r="C50" s="17" t="s">
        <v>107</v>
      </c>
      <c r="D50" s="14" t="s">
        <v>62</v>
      </c>
      <c r="E50" s="14">
        <v>4</v>
      </c>
      <c r="F50" s="16"/>
      <c r="G50" s="16"/>
      <c r="H50" s="16"/>
      <c r="I50" s="16"/>
      <c r="J50" s="16"/>
      <c r="K50" s="17"/>
      <c r="L50" s="23"/>
    </row>
    <row r="51" s="1" customFormat="1" ht="157" customHeight="1" spans="1:12">
      <c r="A51" s="13">
        <v>48</v>
      </c>
      <c r="B51" s="6" t="s">
        <v>108</v>
      </c>
      <c r="C51" s="17" t="s">
        <v>109</v>
      </c>
      <c r="D51" s="14" t="s">
        <v>110</v>
      </c>
      <c r="E51" s="14">
        <v>4</v>
      </c>
      <c r="F51" s="16"/>
      <c r="G51" s="16"/>
      <c r="H51" s="16"/>
      <c r="I51" s="16"/>
      <c r="J51" s="16"/>
      <c r="K51" s="17"/>
      <c r="L51" s="23"/>
    </row>
    <row r="52" s="1" customFormat="1" ht="62" customHeight="1" spans="1:12">
      <c r="A52" s="13">
        <v>49</v>
      </c>
      <c r="B52" s="6" t="s">
        <v>111</v>
      </c>
      <c r="C52" s="17" t="s">
        <v>112</v>
      </c>
      <c r="D52" s="14" t="s">
        <v>71</v>
      </c>
      <c r="E52" s="14">
        <v>2</v>
      </c>
      <c r="F52" s="16"/>
      <c r="G52" s="16"/>
      <c r="H52" s="16"/>
      <c r="I52" s="16"/>
      <c r="J52" s="16"/>
      <c r="K52" s="17"/>
      <c r="L52" s="23"/>
    </row>
    <row r="53" s="1" customFormat="1" ht="74" customHeight="1" spans="1:12">
      <c r="A53" s="13">
        <v>50</v>
      </c>
      <c r="B53" s="6" t="s">
        <v>113</v>
      </c>
      <c r="C53" s="17" t="s">
        <v>107</v>
      </c>
      <c r="D53" s="14" t="s">
        <v>62</v>
      </c>
      <c r="E53" s="14">
        <v>2</v>
      </c>
      <c r="F53" s="16"/>
      <c r="G53" s="16"/>
      <c r="H53" s="16"/>
      <c r="I53" s="16"/>
      <c r="J53" s="16"/>
      <c r="K53" s="17"/>
      <c r="L53" s="23"/>
    </row>
    <row r="54" s="1" customFormat="1" ht="72" customHeight="1" spans="1:12">
      <c r="A54" s="13">
        <v>51</v>
      </c>
      <c r="B54" s="6" t="s">
        <v>114</v>
      </c>
      <c r="C54" s="17" t="s">
        <v>107</v>
      </c>
      <c r="D54" s="14" t="s">
        <v>62</v>
      </c>
      <c r="E54" s="14">
        <v>2</v>
      </c>
      <c r="F54" s="16"/>
      <c r="G54" s="16"/>
      <c r="H54" s="16"/>
      <c r="I54" s="16"/>
      <c r="J54" s="16"/>
      <c r="K54" s="17"/>
      <c r="L54" s="23"/>
    </row>
    <row r="55" s="1" customFormat="1" ht="93" customHeight="1" spans="1:12">
      <c r="A55" s="13">
        <v>52</v>
      </c>
      <c r="B55" s="14" t="s">
        <v>115</v>
      </c>
      <c r="C55" s="15" t="s">
        <v>116</v>
      </c>
      <c r="D55" s="18" t="s">
        <v>15</v>
      </c>
      <c r="E55" s="14">
        <f>(1.9+1.4)*2.1*2</f>
        <v>13.86</v>
      </c>
      <c r="F55" s="16"/>
      <c r="G55" s="16"/>
      <c r="H55" s="16"/>
      <c r="I55" s="16"/>
      <c r="J55" s="16"/>
      <c r="K55" s="17"/>
      <c r="L55" s="23"/>
    </row>
    <row r="56" s="1" customFormat="1" ht="155" customHeight="1" spans="1:12">
      <c r="A56" s="13">
        <v>53</v>
      </c>
      <c r="B56" s="6" t="s">
        <v>117</v>
      </c>
      <c r="C56" s="17" t="s">
        <v>118</v>
      </c>
      <c r="D56" s="18" t="s">
        <v>42</v>
      </c>
      <c r="E56" s="6">
        <v>57</v>
      </c>
      <c r="F56" s="16"/>
      <c r="G56" s="16"/>
      <c r="H56" s="16"/>
      <c r="I56" s="16"/>
      <c r="J56" s="16"/>
      <c r="K56" s="17"/>
      <c r="L56" s="23"/>
    </row>
    <row r="57" s="1" customFormat="1" ht="125" customHeight="1" spans="1:12">
      <c r="A57" s="13">
        <v>54</v>
      </c>
      <c r="B57" s="6" t="s">
        <v>119</v>
      </c>
      <c r="C57" s="17" t="s">
        <v>120</v>
      </c>
      <c r="D57" s="18" t="s">
        <v>42</v>
      </c>
      <c r="E57" s="6">
        <v>57</v>
      </c>
      <c r="F57" s="16"/>
      <c r="G57" s="16"/>
      <c r="H57" s="16"/>
      <c r="I57" s="16"/>
      <c r="J57" s="16"/>
      <c r="K57" s="17"/>
      <c r="L57" s="23"/>
    </row>
    <row r="58" s="1" customFormat="1" ht="40" customHeight="1" spans="1:12">
      <c r="A58" s="13">
        <v>55</v>
      </c>
      <c r="B58" s="19" t="s">
        <v>8</v>
      </c>
      <c r="C58" s="20"/>
      <c r="D58" s="18"/>
      <c r="E58" s="6"/>
      <c r="F58" s="16"/>
      <c r="G58" s="16"/>
      <c r="H58" s="16"/>
      <c r="I58" s="16"/>
      <c r="J58" s="16"/>
      <c r="K58" s="17"/>
      <c r="L58" s="23"/>
    </row>
    <row r="59" ht="66" customHeight="1" spans="1:12">
      <c r="A59" s="21" t="s">
        <v>121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4"/>
    </row>
    <row r="60" ht="42" customHeight="1"/>
  </sheetData>
  <autoFilter ref="A1:K60">
    <extLst/>
  </autoFilter>
  <mergeCells count="13">
    <mergeCell ref="A1:K1"/>
    <mergeCell ref="F2:G2"/>
    <mergeCell ref="B58:C58"/>
    <mergeCell ref="A59:K59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472222222222222" right="0.472222222222222" top="0.393055555555556" bottom="0.393055555555556" header="0.314583333333333" footer="0.511805555555556"/>
  <pageSetup paperSize="9" scale="4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11961</dc:creator>
  <cp:lastModifiedBy>Administrator</cp:lastModifiedBy>
  <dcterms:created xsi:type="dcterms:W3CDTF">2024-03-23T07:34:00Z</dcterms:created>
  <dcterms:modified xsi:type="dcterms:W3CDTF">2024-03-26T06:35:07Z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EAFD2138D5A943E8B89CAD50901BDDBB_11</vt:lpwstr>
  </property>
  <property fmtid="{D5CDD505-2E9C-101B-9397-08002B2CF9AE}" pid="3" name="KSOProductBuildVer">
    <vt:lpwstr>2052-12.1.0.16388</vt:lpwstr>
  </property>
</Properties>
</file>