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工作文件夹\京瀚置业\共青城工学院一期项目\南昌工学院、应用技术师范学院共青城校区一期项目A创7#楼及游泳馆屋面铝镁锰板施工招标\"/>
    </mc:Choice>
  </mc:AlternateContent>
  <xr:revisionPtr revIDLastSave="0" documentId="13_ncr:1_{64B229CB-3EBF-4999-89BA-E56688D97025}" xr6:coauthVersionLast="47" xr6:coauthVersionMax="47" xr10:uidLastSave="{00000000-0000-0000-0000-000000000000}"/>
  <bookViews>
    <workbookView xWindow="-108" yWindow="-108" windowWidth="23256" windowHeight="12576" tabRatio="812" xr2:uid="{00000000-000D-0000-FFFF-FFFF00000000}"/>
  </bookViews>
  <sheets>
    <sheet name="瓦屋面工程量清单  " sheetId="12" r:id="rId1"/>
  </sheets>
  <definedNames>
    <definedName name="_xlnm._FilterDatabase" localSheetId="0" hidden="1">'瓦屋面工程量清单  '!$A$2:$BD$32</definedName>
    <definedName name="_xlnm.Print_Area" localSheetId="0">'瓦屋面工程量清单  '!$A$1:$BD$32</definedName>
  </definedNames>
  <calcPr calcId="191029"/>
</workbook>
</file>

<file path=xl/calcChain.xml><?xml version="1.0" encoding="utf-8"?>
<calcChain xmlns="http://schemas.openxmlformats.org/spreadsheetml/2006/main">
  <c r="BA30" i="12" l="1"/>
  <c r="BB30" i="12" s="1"/>
  <c r="AZ30" i="12"/>
  <c r="AZ29" i="12"/>
  <c r="BA28" i="12"/>
  <c r="BB28" i="12" s="1"/>
  <c r="AZ28" i="12"/>
  <c r="AZ27" i="12"/>
  <c r="BA26" i="12"/>
  <c r="BB26" i="12" s="1"/>
  <c r="AZ26" i="12"/>
  <c r="AZ25" i="12"/>
  <c r="BA24" i="12"/>
  <c r="BB24" i="12" s="1"/>
  <c r="AZ24" i="12"/>
  <c r="AZ23" i="12"/>
  <c r="BA22" i="12"/>
  <c r="BB22" i="12" s="1"/>
  <c r="AZ22" i="12"/>
  <c r="H22" i="12"/>
  <c r="H29" i="12" s="1"/>
  <c r="AV29" i="12" s="1"/>
  <c r="AZ21" i="12"/>
  <c r="AV21" i="12"/>
  <c r="H21" i="12"/>
  <c r="BA20" i="12"/>
  <c r="BB20" i="12" s="1"/>
  <c r="AZ20" i="12"/>
  <c r="AV20" i="12"/>
  <c r="BC20" i="12" s="1"/>
  <c r="AZ19" i="12"/>
  <c r="BA19" i="12" s="1"/>
  <c r="H19" i="12"/>
  <c r="AV19" i="12" s="1"/>
  <c r="AZ18" i="12"/>
  <c r="H18" i="12"/>
  <c r="AV18" i="12" s="1"/>
  <c r="AZ17" i="12"/>
  <c r="BA17" i="12" s="1"/>
  <c r="BB17" i="12" s="1"/>
  <c r="G17" i="12"/>
  <c r="AV17" i="12" s="1"/>
  <c r="AZ16" i="12"/>
  <c r="G16" i="12"/>
  <c r="AV16" i="12" s="1"/>
  <c r="AZ15" i="12"/>
  <c r="BA15" i="12" s="1"/>
  <c r="BB15" i="12" s="1"/>
  <c r="G15" i="12"/>
  <c r="AV15" i="12" s="1"/>
  <c r="AZ14" i="12"/>
  <c r="G14" i="12"/>
  <c r="AV14" i="12" s="1"/>
  <c r="AZ13" i="12"/>
  <c r="BA13" i="12" s="1"/>
  <c r="BB13" i="12" s="1"/>
  <c r="G13" i="12"/>
  <c r="AV13" i="12" s="1"/>
  <c r="AZ12" i="12"/>
  <c r="G12" i="12"/>
  <c r="AV12" i="12" s="1"/>
  <c r="AZ11" i="12"/>
  <c r="BA11" i="12" s="1"/>
  <c r="BB11" i="12" s="1"/>
  <c r="G11" i="12"/>
  <c r="AV11" i="12" s="1"/>
  <c r="AZ10" i="12"/>
  <c r="G10" i="12"/>
  <c r="AV10" i="12" s="1"/>
  <c r="AZ9" i="12"/>
  <c r="BA9" i="12" s="1"/>
  <c r="BB9" i="12" s="1"/>
  <c r="G9" i="12"/>
  <c r="AV9" i="12" s="1"/>
  <c r="AZ8" i="12"/>
  <c r="G8" i="12"/>
  <c r="AV8" i="12" s="1"/>
  <c r="AZ7" i="12"/>
  <c r="BA7" i="12" s="1"/>
  <c r="BB7" i="12" s="1"/>
  <c r="G7" i="12"/>
  <c r="AV7" i="12" s="1"/>
  <c r="AZ6" i="12"/>
  <c r="AV6" i="12"/>
  <c r="BC12" i="12" l="1"/>
  <c r="BB10" i="12"/>
  <c r="BC10" i="12" s="1"/>
  <c r="BB12" i="12"/>
  <c r="BB18" i="12"/>
  <c r="BC18" i="12" s="1"/>
  <c r="BC7" i="12"/>
  <c r="BC9" i="12"/>
  <c r="BC11" i="12"/>
  <c r="BC13" i="12"/>
  <c r="BC15" i="12"/>
  <c r="BC17" i="12"/>
  <c r="BC19" i="12"/>
  <c r="BA21" i="12"/>
  <c r="BB21" i="12" s="1"/>
  <c r="BC21" i="12" s="1"/>
  <c r="AV22" i="12"/>
  <c r="BC22" i="12" s="1"/>
  <c r="BA23" i="12"/>
  <c r="BB23" i="12" s="1"/>
  <c r="BA25" i="12"/>
  <c r="BB25" i="12" s="1"/>
  <c r="BA27" i="12"/>
  <c r="BB27" i="12" s="1"/>
  <c r="BA29" i="12"/>
  <c r="BB29" i="12" s="1"/>
  <c r="BC29" i="12" s="1"/>
  <c r="BB19" i="12"/>
  <c r="BA6" i="12"/>
  <c r="BB6" i="12" s="1"/>
  <c r="BC6" i="12" s="1"/>
  <c r="BA8" i="12"/>
  <c r="BB8" i="12" s="1"/>
  <c r="BC8" i="12" s="1"/>
  <c r="BA10" i="12"/>
  <c r="BA12" i="12"/>
  <c r="BA14" i="12"/>
  <c r="BB14" i="12" s="1"/>
  <c r="BC14" i="12" s="1"/>
  <c r="BA16" i="12"/>
  <c r="BB16" i="12" s="1"/>
  <c r="BC16" i="12" s="1"/>
  <c r="BA18" i="12"/>
  <c r="H24" i="12"/>
  <c r="AV24" i="12" s="1"/>
  <c r="BC24" i="12" s="1"/>
  <c r="H26" i="12"/>
  <c r="AV26" i="12" s="1"/>
  <c r="BC26" i="12" s="1"/>
  <c r="H28" i="12"/>
  <c r="AV28" i="12" s="1"/>
  <c r="BC28" i="12" s="1"/>
  <c r="H30" i="12"/>
  <c r="AV30" i="12" s="1"/>
  <c r="BC30" i="12" s="1"/>
  <c r="H23" i="12"/>
  <c r="AV23" i="12" s="1"/>
  <c r="H25" i="12"/>
  <c r="AV25" i="12" s="1"/>
  <c r="H27" i="12"/>
  <c r="AV27" i="12" s="1"/>
  <c r="BC31" i="12" l="1"/>
  <c r="BC23" i="12"/>
  <c r="BC27" i="12"/>
  <c r="BC25" i="12"/>
</calcChain>
</file>

<file path=xl/sharedStrings.xml><?xml version="1.0" encoding="utf-8"?>
<sst xmlns="http://schemas.openxmlformats.org/spreadsheetml/2006/main" count="167" uniqueCount="95">
  <si>
    <t>南昌工学院共青校区、应用技术师范学院项目钢结构瓦屋面工程量清单</t>
  </si>
  <si>
    <t>序号</t>
  </si>
  <si>
    <t>楼栋号</t>
  </si>
  <si>
    <t>项目名称</t>
  </si>
  <si>
    <t>项目特征</t>
  </si>
  <si>
    <t>计算规则</t>
  </si>
  <si>
    <t>单位</t>
  </si>
  <si>
    <t>各楼栋明细</t>
  </si>
  <si>
    <t>工程量</t>
  </si>
  <si>
    <t>综合单价组成（元）</t>
  </si>
  <si>
    <t>含税综合单价（元）</t>
  </si>
  <si>
    <t>含税合计
（元）</t>
  </si>
  <si>
    <t>备注</t>
  </si>
  <si>
    <t>A科7#
室内运动馆</t>
  </si>
  <si>
    <t>G室内游泳馆</t>
  </si>
  <si>
    <t>A科3#</t>
  </si>
  <si>
    <t>F食堂1#</t>
  </si>
  <si>
    <t>F食堂2#</t>
  </si>
  <si>
    <t>F后勤服务中心</t>
  </si>
  <si>
    <t>A科1#</t>
  </si>
  <si>
    <t>A科2#</t>
  </si>
  <si>
    <t>A创1#</t>
  </si>
  <si>
    <t>A创2#</t>
  </si>
  <si>
    <t>A创3#</t>
  </si>
  <si>
    <t>A创4#</t>
  </si>
  <si>
    <t>A创5#</t>
  </si>
  <si>
    <t>A创6#</t>
  </si>
  <si>
    <t>A教1#2#</t>
  </si>
  <si>
    <t>F教3#4#</t>
  </si>
  <si>
    <t>F教1#2#</t>
  </si>
  <si>
    <t>A教3#4#</t>
  </si>
  <si>
    <t>E教1#2#</t>
  </si>
  <si>
    <t>E教3#4#</t>
  </si>
  <si>
    <t>E教5#6#</t>
  </si>
  <si>
    <t>F训1#</t>
  </si>
  <si>
    <t>F训2#</t>
  </si>
  <si>
    <t>A训1#</t>
  </si>
  <si>
    <t>A训2#</t>
  </si>
  <si>
    <t>E训1#</t>
  </si>
  <si>
    <t>E训2#</t>
  </si>
  <si>
    <t>F训3#</t>
  </si>
  <si>
    <t>F训4#</t>
  </si>
  <si>
    <t>A训3#</t>
  </si>
  <si>
    <t>A训4#</t>
  </si>
  <si>
    <t>A训5#</t>
  </si>
  <si>
    <t>A训6#</t>
  </si>
  <si>
    <t>H训3#</t>
  </si>
  <si>
    <t>H训4#</t>
  </si>
  <si>
    <t>H训1#</t>
  </si>
  <si>
    <t>H训2#</t>
  </si>
  <si>
    <t>E训3#</t>
  </si>
  <si>
    <t>E训4#</t>
  </si>
  <si>
    <t>北大门</t>
  </si>
  <si>
    <t>西大门</t>
  </si>
  <si>
    <t>人工费</t>
  </si>
  <si>
    <t>材料费
（含损耗率）</t>
  </si>
  <si>
    <t>辅材及机械费</t>
  </si>
  <si>
    <t>管理费及利润</t>
  </si>
  <si>
    <t>税金</t>
  </si>
  <si>
    <t>一</t>
  </si>
  <si>
    <t>瓦屋面工程</t>
  </si>
  <si>
    <t>屋面瓦</t>
  </si>
  <si>
    <t>1.0.9mm厚铝镁锰直立锁边屋面板65/400型
2.其他满足设计图纸要求及相关规范、技术要求
3.包含不限于除屋脊瓦以外的全部屋面瓦</t>
  </si>
  <si>
    <t>按图示尺寸以水平投影面积计量</t>
  </si>
  <si>
    <t>m2</t>
  </si>
  <si>
    <t>屋脊瓦</t>
  </si>
  <si>
    <t>1.0.9mm厚铝镁锰直立锁边屋面板65/400型
2.其他满足设计图纸要求及相关规范、技术要求</t>
  </si>
  <si>
    <t>按图示尺寸以水平延长米计量</t>
  </si>
  <si>
    <t>m</t>
  </si>
  <si>
    <t>不锈钢排水沟</t>
  </si>
  <si>
    <t>1.2.5mm厚不锈钢304排水沟
2.钢骨架
3.其他满足设计图纸要求及相关规范、技术要求</t>
  </si>
  <si>
    <t>内、外天沟
统一参游泳馆做法</t>
  </si>
  <si>
    <t>防水层</t>
  </si>
  <si>
    <t>1.2mm厚三元乙丙防水卷材
2.其他满足设计图纸要求及相关规范、技术要求</t>
  </si>
  <si>
    <t>保温层</t>
  </si>
  <si>
    <t>1.50+50厚保温棉，错缝铺设，容重140kg/m3
2.其他满足设计图纸要求及相关规范、技术要求</t>
  </si>
  <si>
    <t>隔汽层</t>
  </si>
  <si>
    <t>1.0.3mm厚隔汽膜
2.其他满足设计图纸要求及相关规范、技术要求</t>
  </si>
  <si>
    <t>钢丝网</t>
  </si>
  <si>
    <t>1.50*50*1.0镀锌钢丝网
2.其他满足设计图纸要求及相关规范、技术要求</t>
  </si>
  <si>
    <t>衬檩</t>
  </si>
  <si>
    <t>1.2.5厚几字型镀锌钢件折件（30*50*70*50*30*2.5）
2.其他满足设计图纸要求及相关规范、技术要求</t>
  </si>
  <si>
    <t>衬檩支撑</t>
  </si>
  <si>
    <t>1.2.5厚几字型镀锌钢件折件（25*85*105*85*25*2.5）L=20
2.其他满足设计图纸要求及相关规范、技术要求</t>
  </si>
  <si>
    <t>吸音层</t>
  </si>
  <si>
    <t>1.50mm厚玻璃丝绵，容重32kg/m3
2.其他满足设计图纸要求及相关规范、技术要求</t>
  </si>
  <si>
    <t>防尘层</t>
  </si>
  <si>
    <t>1.吸音玻璃纤维布 120g/m2
2.其他满足设计图纸要求及相关规范、技术要求</t>
  </si>
  <si>
    <t>底板</t>
  </si>
  <si>
    <t>1.0.8mm厚YX35-125-750型压型钢板
2.其他满足设计图纸要求及相关规范、技术要求</t>
  </si>
  <si>
    <t>中空夹胶玻璃</t>
  </si>
  <si>
    <t>1.8low-e+12a+6+1.52PVB+6中空夹胶玻璃
2.铝合金副框
3.其他满足设计图纸要求及相关规范、技术要求</t>
  </si>
  <si>
    <t>二</t>
  </si>
  <si>
    <t>小计</t>
  </si>
  <si>
    <r>
      <rPr>
        <sz val="9"/>
        <color theme="1"/>
        <rFont val="宋体"/>
        <charset val="134"/>
        <scheme val="minor"/>
      </rPr>
      <t>备注：
1.</t>
    </r>
    <r>
      <rPr>
        <b/>
        <sz val="9"/>
        <color rgb="FFFF0000"/>
        <rFont val="宋体"/>
        <charset val="134"/>
        <scheme val="minor"/>
      </rPr>
      <t>图纸编制版本：坡屋面做法--共青一期20230101</t>
    </r>
    <r>
      <rPr>
        <sz val="9"/>
        <color theme="1"/>
        <rFont val="宋体"/>
        <charset val="134"/>
        <scheme val="minor"/>
      </rPr>
      <t>；
2.</t>
    </r>
    <r>
      <rPr>
        <b/>
        <sz val="9"/>
        <color rgb="FFFF0000"/>
        <rFont val="宋体"/>
        <charset val="134"/>
        <scheme val="minor"/>
      </rPr>
      <t>工程量按实际结算，含税固定综合单价包干</t>
    </r>
    <r>
      <rPr>
        <sz val="9"/>
        <color theme="1"/>
        <rFont val="宋体"/>
        <charset val="134"/>
        <scheme val="minor"/>
      </rPr>
      <t>；
3.综合单价包含但不限于以下内容：施工所需的人工费、材料费、机械设备费、机械设备进退场费、机械设备（含配件）的各种损耗、机械设备场内二次运输、技术处理费、技术措施费、赶工费、管理费、安全文明施工措施费、临时设施费、疫情防护、及其他措施费、利润、税金、风险及本合同虽未提及但乙方在完成本工程过程中必须支付的与本工程相关的其他费用，不论实际费用有无发生，亦不论各项费用有无涨落，均不再调整。
4.</t>
    </r>
    <r>
      <rPr>
        <b/>
        <sz val="9"/>
        <color rgb="FFFF0000"/>
        <rFont val="宋体"/>
        <charset val="134"/>
        <scheme val="minor"/>
      </rPr>
      <t>橙色填充区域为投标单位填报项</t>
    </r>
    <r>
      <rPr>
        <sz val="9"/>
        <color theme="1"/>
        <rFont val="宋体"/>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</si>
</sst>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Red]\(0.00\)"/>
    <numFmt numFmtId="179" formatCode="0.00_ "/>
  </numFmts>
  <fonts count="21" x14ac:knownFonts="1">
    <font>
      <sz val="11"/>
      <color theme="1"/>
      <name val="宋体"/>
      <charset val="134"/>
      <scheme val="minor"/>
    </font>
    <font>
      <sz val="12"/>
      <color theme="1"/>
      <name val="宋体"/>
      <charset val="134"/>
      <scheme val="minor"/>
    </font>
    <font>
      <sz val="9"/>
      <color theme="1"/>
      <name val="宋体"/>
      <charset val="134"/>
      <scheme val="minor"/>
    </font>
    <font>
      <b/>
      <sz val="12"/>
      <color theme="1"/>
      <name val="宋体"/>
      <charset val="134"/>
      <scheme val="minor"/>
    </font>
    <font>
      <b/>
      <sz val="9"/>
      <color indexed="8"/>
      <name val="宋体"/>
      <charset val="134"/>
    </font>
    <font>
      <b/>
      <sz val="9"/>
      <color rgb="FFFF0000"/>
      <name val="宋体"/>
      <charset val="134"/>
    </font>
    <font>
      <sz val="9"/>
      <name val="宋体"/>
      <charset val="134"/>
    </font>
    <font>
      <sz val="9"/>
      <color theme="1"/>
      <name val="宋体"/>
      <charset val="134"/>
    </font>
    <font>
      <sz val="9"/>
      <name val="宋体"/>
      <charset val="134"/>
      <scheme val="minor"/>
    </font>
    <font>
      <sz val="9"/>
      <color indexed="8"/>
      <name val="宋体"/>
      <charset val="134"/>
      <scheme val="minor"/>
    </font>
    <font>
      <b/>
      <sz val="9"/>
      <color rgb="FFFF0000"/>
      <name val="宋体"/>
      <charset val="134"/>
      <scheme val="minor"/>
    </font>
    <font>
      <b/>
      <sz val="9"/>
      <name val="宋体"/>
      <charset val="134"/>
      <scheme val="minor"/>
    </font>
    <font>
      <sz val="9"/>
      <color indexed="8"/>
      <name val="宋体"/>
      <charset val="134"/>
    </font>
    <font>
      <b/>
      <sz val="9"/>
      <color indexed="8"/>
      <name val="宋体"/>
      <charset val="134"/>
      <scheme val="minor"/>
    </font>
    <font>
      <sz val="11"/>
      <color theme="1"/>
      <name val="宋体"/>
      <charset val="134"/>
      <scheme val="minor"/>
    </font>
    <font>
      <sz val="10"/>
      <name val="Arial"/>
      <family val="2"/>
    </font>
    <font>
      <sz val="12"/>
      <name val="宋体"/>
      <charset val="134"/>
    </font>
    <font>
      <sz val="12"/>
      <color indexed="8"/>
      <name val="宋体"/>
      <charset val="134"/>
    </font>
    <font>
      <sz val="9"/>
      <color rgb="FF000000"/>
      <name val="宋体"/>
      <charset val="134"/>
      <scheme val="minor"/>
    </font>
    <font>
      <sz val="11"/>
      <color indexed="8"/>
      <name val="宋体"/>
      <charset val="134"/>
    </font>
    <font>
      <sz val="10"/>
      <name val="Helv"/>
      <family val="2"/>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1">
    <xf numFmtId="0" fontId="0" fillId="0" borderId="0">
      <alignment vertical="center"/>
    </xf>
    <xf numFmtId="0" fontId="16" fillId="0" borderId="0">
      <alignment vertical="center"/>
    </xf>
    <xf numFmtId="0" fontId="17" fillId="0" borderId="0"/>
    <xf numFmtId="0" fontId="18" fillId="6" borderId="0">
      <alignment horizontal="left" vertical="center" wrapText="1"/>
    </xf>
    <xf numFmtId="0" fontId="16" fillId="0" borderId="0"/>
    <xf numFmtId="0" fontId="19" fillId="0" borderId="0">
      <alignment vertical="center"/>
    </xf>
    <xf numFmtId="0" fontId="20" fillId="0" borderId="0"/>
    <xf numFmtId="0" fontId="14" fillId="0" borderId="0">
      <alignment vertical="center"/>
    </xf>
    <xf numFmtId="0" fontId="2" fillId="0" borderId="0"/>
    <xf numFmtId="0" fontId="16" fillId="0" borderId="0"/>
    <xf numFmtId="0" fontId="16" fillId="0" borderId="0"/>
  </cellStyleXfs>
  <cellXfs count="5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49" fontId="6" fillId="3" borderId="1"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179" fontId="2" fillId="0" borderId="3" xfId="0" applyNumberFormat="1" applyFont="1" applyBorder="1" applyAlignment="1">
      <alignment horizontal="center" vertical="center" wrapText="1"/>
    </xf>
    <xf numFmtId="17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8" fillId="4" borderId="1"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2" fillId="2" borderId="1" xfId="0" applyFont="1" applyFill="1" applyBorder="1" applyAlignment="1">
      <alignment horizontal="center" vertical="center" wrapText="1"/>
    </xf>
    <xf numFmtId="178" fontId="9" fillId="0" borderId="3" xfId="5" applyNumberFormat="1" applyFont="1" applyBorder="1" applyAlignment="1">
      <alignment horizontal="center" vertical="center" wrapText="1"/>
    </xf>
    <xf numFmtId="179" fontId="4" fillId="2" borderId="1" xfId="0" applyNumberFormat="1" applyFont="1" applyFill="1" applyBorder="1" applyAlignment="1">
      <alignment horizontal="center" vertical="center" wrapText="1"/>
    </xf>
    <xf numFmtId="10" fontId="5" fillId="5" borderId="1" xfId="0" applyNumberFormat="1" applyFont="1" applyFill="1" applyBorder="1" applyAlignment="1">
      <alignment horizontal="center" vertical="center" wrapText="1"/>
    </xf>
    <xf numFmtId="179" fontId="7" fillId="3" borderId="1" xfId="0" applyNumberFormat="1" applyFont="1" applyFill="1" applyBorder="1" applyAlignment="1">
      <alignment horizontal="center" vertical="center" wrapText="1"/>
    </xf>
    <xf numFmtId="179" fontId="7" fillId="3" borderId="1" xfId="0" applyNumberFormat="1" applyFont="1" applyFill="1" applyBorder="1" applyAlignment="1">
      <alignment horizontal="center" vertical="center"/>
    </xf>
    <xf numFmtId="179" fontId="12" fillId="3" borderId="1" xfId="0" applyNumberFormat="1" applyFont="1" applyFill="1" applyBorder="1" applyAlignment="1">
      <alignment horizontal="center" vertical="center" wrapText="1"/>
    </xf>
    <xf numFmtId="179" fontId="9" fillId="5" borderId="1" xfId="5" applyNumberFormat="1" applyFont="1" applyFill="1" applyBorder="1" applyAlignment="1">
      <alignment horizontal="center" vertical="center" wrapText="1"/>
    </xf>
    <xf numFmtId="179" fontId="9" fillId="0" borderId="1" xfId="0" applyNumberFormat="1" applyFont="1" applyBorder="1" applyAlignment="1">
      <alignment horizontal="center" vertical="center" wrapText="1"/>
    </xf>
    <xf numFmtId="179" fontId="9" fillId="0" borderId="1" xfId="5" applyNumberFormat="1" applyFont="1" applyBorder="1" applyAlignment="1">
      <alignment horizontal="center" vertical="center" wrapText="1"/>
    </xf>
    <xf numFmtId="179" fontId="10" fillId="0" borderId="1" xfId="5" applyNumberFormat="1" applyFont="1" applyBorder="1" applyAlignment="1">
      <alignment horizontal="center" vertical="center" wrapText="1"/>
    </xf>
    <xf numFmtId="179"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xf>
    <xf numFmtId="179" fontId="13" fillId="2" borderId="1" xfId="0" applyNumberFormat="1" applyFont="1" applyFill="1" applyBorder="1" applyAlignment="1">
      <alignment horizontal="center" vertical="center" wrapText="1"/>
    </xf>
    <xf numFmtId="0" fontId="6" fillId="0" borderId="0" xfId="1"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0" fontId="2" fillId="0" borderId="0" xfId="0" applyFont="1" applyAlignment="1">
      <alignment horizontal="left"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179" fontId="4" fillId="2" borderId="5" xfId="0" applyNumberFormat="1" applyFont="1" applyFill="1" applyBorder="1" applyAlignment="1">
      <alignment horizontal="center" vertical="center" wrapText="1"/>
    </xf>
    <xf numFmtId="179" fontId="4" fillId="2" borderId="6" xfId="0" applyNumberFormat="1" applyFont="1" applyFill="1" applyBorder="1" applyAlignment="1">
      <alignment horizontal="center" vertical="center" wrapText="1"/>
    </xf>
  </cellXfs>
  <cellStyles count="11">
    <cellStyle name="Normal" xfId="8" xr:uid="{00000000-0005-0000-0000-000039000000}"/>
    <cellStyle name="S5 3 2 2" xfId="3" xr:uid="{00000000-0005-0000-0000-000031000000}"/>
    <cellStyle name="常规" xfId="0" builtinId="0"/>
    <cellStyle name="常规 10" xfId="4" xr:uid="{00000000-0005-0000-0000-000033000000}"/>
    <cellStyle name="常规 2" xfId="5" xr:uid="{00000000-0005-0000-0000-000036000000}"/>
    <cellStyle name="常规 2 2" xfId="2" xr:uid="{00000000-0005-0000-0000-00002E000000}"/>
    <cellStyle name="常规 22" xfId="10" xr:uid="{00000000-0005-0000-0000-00003B000000}"/>
    <cellStyle name="常规 24" xfId="7" xr:uid="{00000000-0005-0000-0000-000038000000}"/>
    <cellStyle name="常规 3" xfId="9" xr:uid="{00000000-0005-0000-0000-00003A000000}"/>
    <cellStyle name="常规 5_水电 _2" xfId="1" xr:uid="{00000000-0005-0000-0000-000022000000}"/>
    <cellStyle name="样式 1" xfId="6"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H51"/>
  <sheetViews>
    <sheetView tabSelected="1" view="pageBreakPreview" zoomScaleNormal="100" workbookViewId="0">
      <pane ySplit="4" topLeftCell="A32" activePane="bottomLeft" state="frozen"/>
      <selection pane="bottomLeft" activeCell="D30" sqref="D30"/>
    </sheetView>
  </sheetViews>
  <sheetFormatPr defaultColWidth="9" defaultRowHeight="14.4" outlineLevelRow="1" outlineLevelCol="1" x14ac:dyDescent="0.25"/>
  <cols>
    <col min="1" max="2" width="5.6640625" style="2" customWidth="1"/>
    <col min="3" max="3" width="10.6640625" style="2" customWidth="1"/>
    <col min="4" max="4" width="48.6640625" style="2" customWidth="1"/>
    <col min="5" max="5" width="15.6640625" style="3" customWidth="1"/>
    <col min="6" max="6" width="5.6640625" style="2" customWidth="1" collapsed="1"/>
    <col min="7" max="47" width="6.6640625" style="2" hidden="1" customWidth="1" outlineLevel="1"/>
    <col min="48" max="50" width="10.6640625" style="2" customWidth="1"/>
    <col min="51" max="55" width="10.6640625" style="4" customWidth="1"/>
    <col min="56" max="56" width="15.6640625" style="4" customWidth="1"/>
    <col min="57" max="16384" width="9" style="4"/>
  </cols>
  <sheetData>
    <row r="1" spans="1:60" s="1" customFormat="1" ht="30" customHeight="1" x14ac:dyDescent="0.25">
      <c r="A1" s="31" t="s">
        <v>0</v>
      </c>
      <c r="B1" s="31"/>
      <c r="C1" s="31"/>
      <c r="D1" s="31"/>
      <c r="E1" s="32"/>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row>
    <row r="2" spans="1:60" ht="19.95" customHeight="1" x14ac:dyDescent="0.25">
      <c r="A2" s="35" t="s">
        <v>1</v>
      </c>
      <c r="B2" s="46" t="s">
        <v>2</v>
      </c>
      <c r="C2" s="35" t="s">
        <v>3</v>
      </c>
      <c r="D2" s="35" t="s">
        <v>4</v>
      </c>
      <c r="E2" s="35" t="s">
        <v>5</v>
      </c>
      <c r="F2" s="35" t="s">
        <v>6</v>
      </c>
      <c r="G2" s="33" t="s">
        <v>7</v>
      </c>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5" t="s">
        <v>8</v>
      </c>
      <c r="AW2" s="35" t="s">
        <v>9</v>
      </c>
      <c r="AX2" s="35"/>
      <c r="AY2" s="36"/>
      <c r="AZ2" s="35"/>
      <c r="BA2" s="37"/>
      <c r="BB2" s="51" t="s">
        <v>10</v>
      </c>
      <c r="BC2" s="37" t="s">
        <v>11</v>
      </c>
      <c r="BD2" s="35" t="s">
        <v>12</v>
      </c>
    </row>
    <row r="3" spans="1:60" ht="19.95" customHeight="1" x14ac:dyDescent="0.25">
      <c r="A3" s="35"/>
      <c r="B3" s="47"/>
      <c r="C3" s="35"/>
      <c r="D3" s="35"/>
      <c r="E3" s="35"/>
      <c r="F3" s="35"/>
      <c r="G3" s="49" t="s">
        <v>13</v>
      </c>
      <c r="H3" s="49" t="s">
        <v>14</v>
      </c>
      <c r="I3" s="49" t="s">
        <v>15</v>
      </c>
      <c r="J3" s="49" t="s">
        <v>16</v>
      </c>
      <c r="K3" s="49" t="s">
        <v>17</v>
      </c>
      <c r="L3" s="49" t="s">
        <v>18</v>
      </c>
      <c r="M3" s="49" t="s">
        <v>19</v>
      </c>
      <c r="N3" s="49" t="s">
        <v>20</v>
      </c>
      <c r="O3" s="49" t="s">
        <v>21</v>
      </c>
      <c r="P3" s="49" t="s">
        <v>22</v>
      </c>
      <c r="Q3" s="49" t="s">
        <v>23</v>
      </c>
      <c r="R3" s="49" t="s">
        <v>24</v>
      </c>
      <c r="S3" s="49" t="s">
        <v>25</v>
      </c>
      <c r="T3" s="49" t="s">
        <v>26</v>
      </c>
      <c r="U3" s="49" t="s">
        <v>27</v>
      </c>
      <c r="V3" s="49" t="s">
        <v>28</v>
      </c>
      <c r="W3" s="49" t="s">
        <v>29</v>
      </c>
      <c r="X3" s="49" t="s">
        <v>30</v>
      </c>
      <c r="Y3" s="49" t="s">
        <v>31</v>
      </c>
      <c r="Z3" s="49" t="s">
        <v>32</v>
      </c>
      <c r="AA3" s="49" t="s">
        <v>33</v>
      </c>
      <c r="AB3" s="49" t="s">
        <v>34</v>
      </c>
      <c r="AC3" s="49" t="s">
        <v>35</v>
      </c>
      <c r="AD3" s="49" t="s">
        <v>36</v>
      </c>
      <c r="AE3" s="49" t="s">
        <v>37</v>
      </c>
      <c r="AF3" s="49" t="s">
        <v>38</v>
      </c>
      <c r="AG3" s="49" t="s">
        <v>39</v>
      </c>
      <c r="AH3" s="49" t="s">
        <v>40</v>
      </c>
      <c r="AI3" s="49" t="s">
        <v>41</v>
      </c>
      <c r="AJ3" s="49" t="s">
        <v>42</v>
      </c>
      <c r="AK3" s="49" t="s">
        <v>43</v>
      </c>
      <c r="AL3" s="49" t="s">
        <v>44</v>
      </c>
      <c r="AM3" s="49" t="s">
        <v>45</v>
      </c>
      <c r="AN3" s="49" t="s">
        <v>46</v>
      </c>
      <c r="AO3" s="49" t="s">
        <v>47</v>
      </c>
      <c r="AP3" s="49" t="s">
        <v>48</v>
      </c>
      <c r="AQ3" s="49" t="s">
        <v>49</v>
      </c>
      <c r="AR3" s="49" t="s">
        <v>50</v>
      </c>
      <c r="AS3" s="49" t="s">
        <v>51</v>
      </c>
      <c r="AT3" s="46" t="s">
        <v>52</v>
      </c>
      <c r="AU3" s="46" t="s">
        <v>53</v>
      </c>
      <c r="AV3" s="35"/>
      <c r="AW3" s="48" t="s">
        <v>54</v>
      </c>
      <c r="AX3" s="47" t="s">
        <v>55</v>
      </c>
      <c r="AY3" s="47" t="s">
        <v>56</v>
      </c>
      <c r="AZ3" s="18" t="s">
        <v>57</v>
      </c>
      <c r="BA3" s="18" t="s">
        <v>58</v>
      </c>
      <c r="BB3" s="52"/>
      <c r="BC3" s="37"/>
      <c r="BD3" s="35"/>
    </row>
    <row r="4" spans="1:60" ht="19.95" customHeight="1" x14ac:dyDescent="0.25">
      <c r="A4" s="35"/>
      <c r="B4" s="48"/>
      <c r="C4" s="35"/>
      <c r="D4" s="35"/>
      <c r="E4" s="35"/>
      <c r="F4" s="35"/>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48"/>
      <c r="AU4" s="48"/>
      <c r="AV4" s="35"/>
      <c r="AW4" s="35"/>
      <c r="AX4" s="48"/>
      <c r="AY4" s="48"/>
      <c r="AZ4" s="19"/>
      <c r="BA4" s="19"/>
      <c r="BB4" s="53"/>
      <c r="BC4" s="37"/>
      <c r="BD4" s="35"/>
    </row>
    <row r="5" spans="1:60" ht="25.05" customHeight="1" x14ac:dyDescent="0.25">
      <c r="A5" s="5" t="s">
        <v>59</v>
      </c>
      <c r="B5" s="6"/>
      <c r="C5" s="38" t="s">
        <v>60</v>
      </c>
      <c r="D5" s="39"/>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20"/>
      <c r="AX5" s="20"/>
      <c r="AY5" s="21"/>
      <c r="AZ5" s="21"/>
      <c r="BA5" s="21"/>
      <c r="BB5" s="21"/>
      <c r="BC5" s="22"/>
      <c r="BD5" s="21"/>
    </row>
    <row r="6" spans="1:60" s="2" customFormat="1" ht="37.200000000000003" customHeight="1" outlineLevel="1" x14ac:dyDescent="0.25">
      <c r="A6" s="43">
        <v>1</v>
      </c>
      <c r="B6" s="43" t="s">
        <v>13</v>
      </c>
      <c r="C6" s="8" t="s">
        <v>61</v>
      </c>
      <c r="D6" s="9" t="s">
        <v>62</v>
      </c>
      <c r="E6" s="10" t="s">
        <v>63</v>
      </c>
      <c r="F6" s="8" t="s">
        <v>64</v>
      </c>
      <c r="G6" s="11">
        <v>7759.68</v>
      </c>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7">
        <f t="shared" ref="AV6:AV11" si="0">SUM(G6:AU6)</f>
        <v>7759.68</v>
      </c>
      <c r="AW6" s="23"/>
      <c r="AX6" s="23"/>
      <c r="AY6" s="23"/>
      <c r="AZ6" s="24">
        <f>SUM(AW6:AY6)*$AZ$4</f>
        <v>0</v>
      </c>
      <c r="BA6" s="24">
        <f>SUM(AW6:AZ6)*$BA$4</f>
        <v>0</v>
      </c>
      <c r="BB6" s="24">
        <f t="shared" ref="BB6:BB8" si="1">SUM(AW6:BA6)</f>
        <v>0</v>
      </c>
      <c r="BC6" s="24">
        <f t="shared" ref="BC6:BC8" si="2">AV6*BB6</f>
        <v>0</v>
      </c>
      <c r="BD6" s="25"/>
      <c r="BE6" s="30"/>
      <c r="BF6" s="30"/>
      <c r="BG6" s="30"/>
      <c r="BH6" s="3"/>
    </row>
    <row r="7" spans="1:60" s="2" customFormat="1" ht="25.05" customHeight="1" outlineLevel="1" x14ac:dyDescent="0.25">
      <c r="A7" s="44"/>
      <c r="B7" s="44"/>
      <c r="C7" s="12" t="s">
        <v>65</v>
      </c>
      <c r="D7" s="9" t="s">
        <v>66</v>
      </c>
      <c r="E7" s="13" t="s">
        <v>67</v>
      </c>
      <c r="F7" s="12" t="s">
        <v>68</v>
      </c>
      <c r="G7" s="11">
        <f>157.4+36.8+48.8</f>
        <v>243</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7">
        <f t="shared" si="0"/>
        <v>243</v>
      </c>
      <c r="AW7" s="23"/>
      <c r="AX7" s="23"/>
      <c r="AY7" s="23"/>
      <c r="AZ7" s="24">
        <f>SUM(AW7:AY7)*$AZ$4</f>
        <v>0</v>
      </c>
      <c r="BA7" s="24">
        <f>SUM(AW7:AZ7)*$BA$4</f>
        <v>0</v>
      </c>
      <c r="BB7" s="24">
        <f t="shared" si="1"/>
        <v>0</v>
      </c>
      <c r="BC7" s="24">
        <f t="shared" si="2"/>
        <v>0</v>
      </c>
      <c r="BD7" s="25"/>
      <c r="BE7" s="30"/>
      <c r="BF7" s="30"/>
      <c r="BG7" s="30"/>
      <c r="BH7" s="3"/>
    </row>
    <row r="8" spans="1:60" s="2" customFormat="1" ht="32.4" customHeight="1" outlineLevel="1" x14ac:dyDescent="0.25">
      <c r="A8" s="44"/>
      <c r="B8" s="44"/>
      <c r="C8" s="12" t="s">
        <v>69</v>
      </c>
      <c r="D8" s="9" t="s">
        <v>70</v>
      </c>
      <c r="E8" s="13" t="s">
        <v>67</v>
      </c>
      <c r="F8" s="12" t="s">
        <v>68</v>
      </c>
      <c r="G8" s="11">
        <f>47.75*3+71.08*2+35.8*3</f>
        <v>392.80999999999995</v>
      </c>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7">
        <f t="shared" si="0"/>
        <v>392.80999999999995</v>
      </c>
      <c r="AW8" s="23"/>
      <c r="AX8" s="23"/>
      <c r="AY8" s="23"/>
      <c r="AZ8" s="24">
        <f>SUM(AW8:AY8)*$AZ$4</f>
        <v>0</v>
      </c>
      <c r="BA8" s="24">
        <f>SUM(AW8:AZ8)*$BA$4</f>
        <v>0</v>
      </c>
      <c r="BB8" s="24">
        <f t="shared" si="1"/>
        <v>0</v>
      </c>
      <c r="BC8" s="24">
        <f t="shared" si="2"/>
        <v>0</v>
      </c>
      <c r="BD8" s="26" t="s">
        <v>71</v>
      </c>
      <c r="BE8" s="30"/>
      <c r="BF8" s="30"/>
      <c r="BG8" s="30"/>
      <c r="BH8" s="3"/>
    </row>
    <row r="9" spans="1:60" s="2" customFormat="1" ht="25.05" customHeight="1" outlineLevel="1" x14ac:dyDescent="0.25">
      <c r="A9" s="44"/>
      <c r="B9" s="44"/>
      <c r="C9" s="8" t="s">
        <v>72</v>
      </c>
      <c r="D9" s="9" t="s">
        <v>73</v>
      </c>
      <c r="E9" s="10" t="s">
        <v>63</v>
      </c>
      <c r="F9" s="8" t="s">
        <v>64</v>
      </c>
      <c r="G9" s="11">
        <f t="shared" ref="G9:G11" si="3">$G$6</f>
        <v>7759.68</v>
      </c>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7">
        <f t="shared" si="0"/>
        <v>7759.68</v>
      </c>
      <c r="AW9" s="23"/>
      <c r="AX9" s="23"/>
      <c r="AY9" s="23"/>
      <c r="AZ9" s="24">
        <f t="shared" ref="AZ9:AZ30" si="4">SUM(AW9:AY9)*$AZ$4</f>
        <v>0</v>
      </c>
      <c r="BA9" s="24">
        <f t="shared" ref="BA9:BA30" si="5">SUM(AW9:AZ9)*$BA$4</f>
        <v>0</v>
      </c>
      <c r="BB9" s="24">
        <f t="shared" ref="BB9:BB30" si="6">SUM(AW9:BA9)</f>
        <v>0</v>
      </c>
      <c r="BC9" s="24">
        <f t="shared" ref="BC9:BC30" si="7">AV9*BB9</f>
        <v>0</v>
      </c>
      <c r="BD9" s="25"/>
      <c r="BE9" s="30"/>
      <c r="BF9" s="30"/>
      <c r="BG9" s="30"/>
      <c r="BH9" s="3"/>
    </row>
    <row r="10" spans="1:60" s="2" customFormat="1" ht="25.05" customHeight="1" outlineLevel="1" x14ac:dyDescent="0.25">
      <c r="A10" s="44"/>
      <c r="B10" s="44"/>
      <c r="C10" s="8" t="s">
        <v>74</v>
      </c>
      <c r="D10" s="9" t="s">
        <v>75</v>
      </c>
      <c r="E10" s="10" t="s">
        <v>63</v>
      </c>
      <c r="F10" s="8" t="s">
        <v>64</v>
      </c>
      <c r="G10" s="11">
        <f t="shared" si="3"/>
        <v>7759.68</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7">
        <f t="shared" si="0"/>
        <v>7759.68</v>
      </c>
      <c r="AW10" s="23"/>
      <c r="AX10" s="23"/>
      <c r="AY10" s="23"/>
      <c r="AZ10" s="24">
        <f t="shared" si="4"/>
        <v>0</v>
      </c>
      <c r="BA10" s="24">
        <f t="shared" si="5"/>
        <v>0</v>
      </c>
      <c r="BB10" s="24">
        <f t="shared" si="6"/>
        <v>0</v>
      </c>
      <c r="BC10" s="24">
        <f t="shared" si="7"/>
        <v>0</v>
      </c>
      <c r="BD10" s="25"/>
      <c r="BE10" s="30"/>
      <c r="BF10" s="30"/>
      <c r="BG10" s="30"/>
      <c r="BH10" s="3"/>
    </row>
    <row r="11" spans="1:60" s="2" customFormat="1" ht="25.05" customHeight="1" outlineLevel="1" x14ac:dyDescent="0.25">
      <c r="A11" s="44"/>
      <c r="B11" s="44"/>
      <c r="C11" s="8" t="s">
        <v>76</v>
      </c>
      <c r="D11" s="9" t="s">
        <v>77</v>
      </c>
      <c r="E11" s="10" t="s">
        <v>63</v>
      </c>
      <c r="F11" s="8" t="s">
        <v>64</v>
      </c>
      <c r="G11" s="11">
        <f t="shared" si="3"/>
        <v>7759.68</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7">
        <f t="shared" si="0"/>
        <v>7759.68</v>
      </c>
      <c r="AW11" s="23"/>
      <c r="AX11" s="23"/>
      <c r="AY11" s="23"/>
      <c r="AZ11" s="24">
        <f t="shared" si="4"/>
        <v>0</v>
      </c>
      <c r="BA11" s="24">
        <f t="shared" si="5"/>
        <v>0</v>
      </c>
      <c r="BB11" s="24">
        <f t="shared" si="6"/>
        <v>0</v>
      </c>
      <c r="BC11" s="24">
        <f t="shared" si="7"/>
        <v>0</v>
      </c>
      <c r="BD11" s="25"/>
      <c r="BE11" s="30"/>
      <c r="BF11" s="30"/>
      <c r="BG11" s="30"/>
      <c r="BH11" s="3"/>
    </row>
    <row r="12" spans="1:60" s="2" customFormat="1" ht="25.05" customHeight="1" outlineLevel="1" x14ac:dyDescent="0.25">
      <c r="A12" s="44"/>
      <c r="B12" s="44"/>
      <c r="C12" s="8" t="s">
        <v>78</v>
      </c>
      <c r="D12" s="9" t="s">
        <v>79</v>
      </c>
      <c r="E12" s="10" t="s">
        <v>63</v>
      </c>
      <c r="F12" s="8" t="s">
        <v>64</v>
      </c>
      <c r="G12" s="11">
        <f t="shared" ref="G12:G17" si="8">$G$6</f>
        <v>7759.68</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7">
        <f t="shared" ref="AV12:AV24" si="9">SUM(G12:AU12)</f>
        <v>7759.68</v>
      </c>
      <c r="AW12" s="23"/>
      <c r="AX12" s="23"/>
      <c r="AY12" s="23"/>
      <c r="AZ12" s="24">
        <f t="shared" si="4"/>
        <v>0</v>
      </c>
      <c r="BA12" s="24">
        <f t="shared" si="5"/>
        <v>0</v>
      </c>
      <c r="BB12" s="24">
        <f t="shared" si="6"/>
        <v>0</v>
      </c>
      <c r="BC12" s="24">
        <f t="shared" si="7"/>
        <v>0</v>
      </c>
      <c r="BD12" s="25"/>
      <c r="BE12" s="30"/>
      <c r="BF12" s="30"/>
      <c r="BG12" s="30"/>
      <c r="BH12" s="3"/>
    </row>
    <row r="13" spans="1:60" s="2" customFormat="1" ht="25.05" customHeight="1" outlineLevel="1" x14ac:dyDescent="0.25">
      <c r="A13" s="44"/>
      <c r="B13" s="44"/>
      <c r="C13" s="8" t="s">
        <v>80</v>
      </c>
      <c r="D13" s="9" t="s">
        <v>81</v>
      </c>
      <c r="E13" s="10" t="s">
        <v>63</v>
      </c>
      <c r="F13" s="8" t="s">
        <v>64</v>
      </c>
      <c r="G13" s="11">
        <f t="shared" si="8"/>
        <v>7759.68</v>
      </c>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7">
        <f t="shared" si="9"/>
        <v>7759.68</v>
      </c>
      <c r="AW13" s="23"/>
      <c r="AX13" s="23"/>
      <c r="AY13" s="23"/>
      <c r="AZ13" s="24">
        <f t="shared" si="4"/>
        <v>0</v>
      </c>
      <c r="BA13" s="24">
        <f t="shared" si="5"/>
        <v>0</v>
      </c>
      <c r="BB13" s="24">
        <f t="shared" si="6"/>
        <v>0</v>
      </c>
      <c r="BC13" s="24">
        <f t="shared" si="7"/>
        <v>0</v>
      </c>
      <c r="BD13" s="25"/>
      <c r="BE13" s="30"/>
      <c r="BF13" s="30"/>
      <c r="BG13" s="30"/>
      <c r="BH13" s="3"/>
    </row>
    <row r="14" spans="1:60" s="2" customFormat="1" ht="25.05" customHeight="1" outlineLevel="1" x14ac:dyDescent="0.25">
      <c r="A14" s="44"/>
      <c r="B14" s="44"/>
      <c r="C14" s="8" t="s">
        <v>82</v>
      </c>
      <c r="D14" s="9" t="s">
        <v>83</v>
      </c>
      <c r="E14" s="10" t="s">
        <v>63</v>
      </c>
      <c r="F14" s="8" t="s">
        <v>64</v>
      </c>
      <c r="G14" s="11">
        <f t="shared" si="8"/>
        <v>7759.68</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7">
        <f t="shared" si="9"/>
        <v>7759.68</v>
      </c>
      <c r="AW14" s="23"/>
      <c r="AX14" s="23"/>
      <c r="AY14" s="23"/>
      <c r="AZ14" s="24">
        <f t="shared" si="4"/>
        <v>0</v>
      </c>
      <c r="BA14" s="24">
        <f t="shared" si="5"/>
        <v>0</v>
      </c>
      <c r="BB14" s="24">
        <f t="shared" si="6"/>
        <v>0</v>
      </c>
      <c r="BC14" s="24">
        <f t="shared" si="7"/>
        <v>0</v>
      </c>
      <c r="BD14" s="25"/>
      <c r="BE14" s="30"/>
      <c r="BF14" s="30"/>
      <c r="BG14" s="30"/>
      <c r="BH14" s="3"/>
    </row>
    <row r="15" spans="1:60" s="2" customFormat="1" ht="25.05" customHeight="1" outlineLevel="1" x14ac:dyDescent="0.25">
      <c r="A15" s="44"/>
      <c r="B15" s="44"/>
      <c r="C15" s="8" t="s">
        <v>84</v>
      </c>
      <c r="D15" s="9" t="s">
        <v>85</v>
      </c>
      <c r="E15" s="10" t="s">
        <v>63</v>
      </c>
      <c r="F15" s="8" t="s">
        <v>64</v>
      </c>
      <c r="G15" s="11">
        <f t="shared" si="8"/>
        <v>7759.68</v>
      </c>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7">
        <f t="shared" si="9"/>
        <v>7759.68</v>
      </c>
      <c r="AW15" s="23"/>
      <c r="AX15" s="23"/>
      <c r="AY15" s="23"/>
      <c r="AZ15" s="24">
        <f t="shared" si="4"/>
        <v>0</v>
      </c>
      <c r="BA15" s="24">
        <f t="shared" si="5"/>
        <v>0</v>
      </c>
      <c r="BB15" s="24">
        <f t="shared" si="6"/>
        <v>0</v>
      </c>
      <c r="BC15" s="24">
        <f t="shared" si="7"/>
        <v>0</v>
      </c>
      <c r="BD15" s="25"/>
      <c r="BE15" s="30"/>
      <c r="BF15" s="30"/>
      <c r="BG15" s="30"/>
      <c r="BH15" s="3"/>
    </row>
    <row r="16" spans="1:60" s="2" customFormat="1" ht="25.05" customHeight="1" outlineLevel="1" x14ac:dyDescent="0.25">
      <c r="A16" s="44"/>
      <c r="B16" s="44"/>
      <c r="C16" s="8" t="s">
        <v>86</v>
      </c>
      <c r="D16" s="9" t="s">
        <v>87</v>
      </c>
      <c r="E16" s="10" t="s">
        <v>63</v>
      </c>
      <c r="F16" s="8" t="s">
        <v>64</v>
      </c>
      <c r="G16" s="11">
        <f t="shared" si="8"/>
        <v>7759.68</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7">
        <f t="shared" si="9"/>
        <v>7759.68</v>
      </c>
      <c r="AW16" s="23"/>
      <c r="AX16" s="23"/>
      <c r="AY16" s="23"/>
      <c r="AZ16" s="24">
        <f t="shared" si="4"/>
        <v>0</v>
      </c>
      <c r="BA16" s="24">
        <f t="shared" si="5"/>
        <v>0</v>
      </c>
      <c r="BB16" s="24">
        <f t="shared" si="6"/>
        <v>0</v>
      </c>
      <c r="BC16" s="24">
        <f t="shared" si="7"/>
        <v>0</v>
      </c>
      <c r="BD16" s="25"/>
      <c r="BE16" s="30"/>
      <c r="BF16" s="30"/>
      <c r="BG16" s="30"/>
      <c r="BH16" s="3"/>
    </row>
    <row r="17" spans="1:60" s="2" customFormat="1" ht="25.05" customHeight="1" outlineLevel="1" x14ac:dyDescent="0.25">
      <c r="A17" s="45"/>
      <c r="B17" s="44"/>
      <c r="C17" s="8" t="s">
        <v>88</v>
      </c>
      <c r="D17" s="9" t="s">
        <v>89</v>
      </c>
      <c r="E17" s="10" t="s">
        <v>63</v>
      </c>
      <c r="F17" s="8" t="s">
        <v>64</v>
      </c>
      <c r="G17" s="11">
        <f t="shared" si="8"/>
        <v>7759.68</v>
      </c>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7">
        <f t="shared" si="9"/>
        <v>7759.68</v>
      </c>
      <c r="AW17" s="23"/>
      <c r="AX17" s="23"/>
      <c r="AY17" s="23"/>
      <c r="AZ17" s="24">
        <f t="shared" si="4"/>
        <v>0</v>
      </c>
      <c r="BA17" s="24">
        <f t="shared" si="5"/>
        <v>0</v>
      </c>
      <c r="BB17" s="24">
        <f t="shared" si="6"/>
        <v>0</v>
      </c>
      <c r="BC17" s="24">
        <f t="shared" si="7"/>
        <v>0</v>
      </c>
      <c r="BD17" s="25"/>
      <c r="BE17" s="30"/>
      <c r="BF17" s="30"/>
      <c r="BG17" s="30"/>
      <c r="BH17" s="3"/>
    </row>
    <row r="18" spans="1:60" s="2" customFormat="1" ht="37.799999999999997" customHeight="1" outlineLevel="1" x14ac:dyDescent="0.25">
      <c r="A18" s="43">
        <v>2</v>
      </c>
      <c r="B18" s="43" t="s">
        <v>14</v>
      </c>
      <c r="C18" s="8" t="s">
        <v>61</v>
      </c>
      <c r="D18" s="9" t="s">
        <v>62</v>
      </c>
      <c r="E18" s="10" t="s">
        <v>63</v>
      </c>
      <c r="F18" s="8" t="s">
        <v>64</v>
      </c>
      <c r="G18" s="11"/>
      <c r="H18" s="11">
        <f>1777.96+1219.96+1347.03+924.28</f>
        <v>5269.23</v>
      </c>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7">
        <f t="shared" si="9"/>
        <v>5269.23</v>
      </c>
      <c r="AW18" s="23"/>
      <c r="AX18" s="23"/>
      <c r="AY18" s="23"/>
      <c r="AZ18" s="24">
        <f t="shared" si="4"/>
        <v>0</v>
      </c>
      <c r="BA18" s="24">
        <f t="shared" si="5"/>
        <v>0</v>
      </c>
      <c r="BB18" s="24">
        <f t="shared" si="6"/>
        <v>0</v>
      </c>
      <c r="BC18" s="24">
        <f t="shared" si="7"/>
        <v>0</v>
      </c>
      <c r="BD18" s="25"/>
      <c r="BE18" s="30"/>
      <c r="BF18" s="30"/>
      <c r="BG18" s="30"/>
      <c r="BH18" s="3"/>
    </row>
    <row r="19" spans="1:60" s="2" customFormat="1" ht="25.05" customHeight="1" outlineLevel="1" x14ac:dyDescent="0.25">
      <c r="A19" s="44"/>
      <c r="B19" s="44"/>
      <c r="C19" s="12" t="s">
        <v>65</v>
      </c>
      <c r="D19" s="9" t="s">
        <v>66</v>
      </c>
      <c r="E19" s="13" t="s">
        <v>67</v>
      </c>
      <c r="F19" s="12" t="s">
        <v>68</v>
      </c>
      <c r="G19" s="11"/>
      <c r="H19" s="11">
        <f>(34.66+26.26)</f>
        <v>60.92</v>
      </c>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7">
        <f t="shared" si="9"/>
        <v>60.92</v>
      </c>
      <c r="AW19" s="23"/>
      <c r="AX19" s="23"/>
      <c r="AY19" s="23"/>
      <c r="AZ19" s="24">
        <f t="shared" si="4"/>
        <v>0</v>
      </c>
      <c r="BA19" s="24">
        <f t="shared" si="5"/>
        <v>0</v>
      </c>
      <c r="BB19" s="24">
        <f t="shared" si="6"/>
        <v>0</v>
      </c>
      <c r="BC19" s="24">
        <f t="shared" si="7"/>
        <v>0</v>
      </c>
      <c r="BD19" s="25"/>
      <c r="BE19" s="30"/>
      <c r="BF19" s="30"/>
      <c r="BG19" s="30"/>
      <c r="BH19" s="3"/>
    </row>
    <row r="20" spans="1:60" s="2" customFormat="1" ht="37.799999999999997" customHeight="1" outlineLevel="1" x14ac:dyDescent="0.25">
      <c r="A20" s="44"/>
      <c r="B20" s="44"/>
      <c r="C20" s="8" t="s">
        <v>90</v>
      </c>
      <c r="D20" s="9" t="s">
        <v>91</v>
      </c>
      <c r="E20" s="10" t="s">
        <v>63</v>
      </c>
      <c r="F20" s="8" t="s">
        <v>64</v>
      </c>
      <c r="G20" s="11"/>
      <c r="H20" s="11">
        <v>564.95000000000005</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7">
        <f t="shared" si="9"/>
        <v>564.95000000000005</v>
      </c>
      <c r="AW20" s="23"/>
      <c r="AX20" s="23"/>
      <c r="AY20" s="23"/>
      <c r="AZ20" s="24">
        <f t="shared" si="4"/>
        <v>0</v>
      </c>
      <c r="BA20" s="24">
        <f t="shared" si="5"/>
        <v>0</v>
      </c>
      <c r="BB20" s="24">
        <f t="shared" si="6"/>
        <v>0</v>
      </c>
      <c r="BC20" s="24">
        <f t="shared" si="7"/>
        <v>0</v>
      </c>
      <c r="BD20" s="25"/>
      <c r="BE20" s="30"/>
      <c r="BF20" s="30"/>
      <c r="BG20" s="30"/>
      <c r="BH20" s="3"/>
    </row>
    <row r="21" spans="1:60" s="2" customFormat="1" ht="33.6" customHeight="1" outlineLevel="1" x14ac:dyDescent="0.25">
      <c r="A21" s="44"/>
      <c r="B21" s="44"/>
      <c r="C21" s="12" t="s">
        <v>69</v>
      </c>
      <c r="D21" s="9" t="s">
        <v>70</v>
      </c>
      <c r="E21" s="13" t="s">
        <v>67</v>
      </c>
      <c r="F21" s="12" t="s">
        <v>68</v>
      </c>
      <c r="G21" s="11"/>
      <c r="H21" s="11">
        <f>(34.66+26.26)*2</f>
        <v>121.84</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7">
        <f t="shared" si="9"/>
        <v>121.84</v>
      </c>
      <c r="AW21" s="23"/>
      <c r="AX21" s="23"/>
      <c r="AY21" s="23"/>
      <c r="AZ21" s="24">
        <f t="shared" si="4"/>
        <v>0</v>
      </c>
      <c r="BA21" s="24">
        <f t="shared" si="5"/>
        <v>0</v>
      </c>
      <c r="BB21" s="24">
        <f t="shared" si="6"/>
        <v>0</v>
      </c>
      <c r="BC21" s="24">
        <f t="shared" si="7"/>
        <v>0</v>
      </c>
      <c r="BD21" s="25"/>
      <c r="BE21" s="30"/>
      <c r="BF21" s="30"/>
      <c r="BG21" s="30"/>
      <c r="BH21" s="3"/>
    </row>
    <row r="22" spans="1:60" s="2" customFormat="1" ht="25.05" customHeight="1" outlineLevel="1" x14ac:dyDescent="0.25">
      <c r="A22" s="44"/>
      <c r="B22" s="44"/>
      <c r="C22" s="8" t="s">
        <v>72</v>
      </c>
      <c r="D22" s="9" t="s">
        <v>73</v>
      </c>
      <c r="E22" s="10" t="s">
        <v>63</v>
      </c>
      <c r="F22" s="8" t="s">
        <v>64</v>
      </c>
      <c r="G22" s="11"/>
      <c r="H22" s="11">
        <f>H18+H20+H21*0.6</f>
        <v>5907.2839999999997</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7">
        <f t="shared" si="9"/>
        <v>5907.2839999999997</v>
      </c>
      <c r="AW22" s="23"/>
      <c r="AX22" s="23"/>
      <c r="AY22" s="23"/>
      <c r="AZ22" s="24">
        <f t="shared" si="4"/>
        <v>0</v>
      </c>
      <c r="BA22" s="24">
        <f t="shared" si="5"/>
        <v>0</v>
      </c>
      <c r="BB22" s="24">
        <f t="shared" si="6"/>
        <v>0</v>
      </c>
      <c r="BC22" s="24">
        <f t="shared" si="7"/>
        <v>0</v>
      </c>
      <c r="BD22" s="25"/>
      <c r="BE22" s="30"/>
      <c r="BF22" s="30"/>
      <c r="BG22" s="30"/>
      <c r="BH22" s="3"/>
    </row>
    <row r="23" spans="1:60" s="2" customFormat="1" ht="25.05" customHeight="1" outlineLevel="1" x14ac:dyDescent="0.25">
      <c r="A23" s="44"/>
      <c r="B23" s="44"/>
      <c r="C23" s="8" t="s">
        <v>74</v>
      </c>
      <c r="D23" s="9" t="s">
        <v>75</v>
      </c>
      <c r="E23" s="10" t="s">
        <v>63</v>
      </c>
      <c r="F23" s="8" t="s">
        <v>64</v>
      </c>
      <c r="G23" s="11"/>
      <c r="H23" s="11">
        <f>$H$22</f>
        <v>5907.2839999999997</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7">
        <f t="shared" si="9"/>
        <v>5907.2839999999997</v>
      </c>
      <c r="AW23" s="23"/>
      <c r="AX23" s="23"/>
      <c r="AY23" s="23"/>
      <c r="AZ23" s="24">
        <f t="shared" si="4"/>
        <v>0</v>
      </c>
      <c r="BA23" s="24">
        <f t="shared" si="5"/>
        <v>0</v>
      </c>
      <c r="BB23" s="24">
        <f t="shared" si="6"/>
        <v>0</v>
      </c>
      <c r="BC23" s="24">
        <f t="shared" si="7"/>
        <v>0</v>
      </c>
      <c r="BD23" s="25"/>
      <c r="BE23" s="30"/>
      <c r="BF23" s="30"/>
      <c r="BG23" s="30"/>
      <c r="BH23" s="3"/>
    </row>
    <row r="24" spans="1:60" s="2" customFormat="1" ht="25.05" customHeight="1" outlineLevel="1" x14ac:dyDescent="0.25">
      <c r="A24" s="44"/>
      <c r="B24" s="44"/>
      <c r="C24" s="8" t="s">
        <v>76</v>
      </c>
      <c r="D24" s="9" t="s">
        <v>77</v>
      </c>
      <c r="E24" s="10" t="s">
        <v>63</v>
      </c>
      <c r="F24" s="8" t="s">
        <v>64</v>
      </c>
      <c r="G24" s="11"/>
      <c r="H24" s="11">
        <f>$H$22</f>
        <v>5907.2839999999997</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7">
        <f t="shared" si="9"/>
        <v>5907.2839999999997</v>
      </c>
      <c r="AW24" s="23"/>
      <c r="AX24" s="23"/>
      <c r="AY24" s="23"/>
      <c r="AZ24" s="24">
        <f t="shared" si="4"/>
        <v>0</v>
      </c>
      <c r="BA24" s="24">
        <f t="shared" si="5"/>
        <v>0</v>
      </c>
      <c r="BB24" s="24">
        <f t="shared" si="6"/>
        <v>0</v>
      </c>
      <c r="BC24" s="24">
        <f t="shared" si="7"/>
        <v>0</v>
      </c>
      <c r="BD24" s="25"/>
      <c r="BE24" s="30"/>
      <c r="BF24" s="30"/>
      <c r="BG24" s="30"/>
      <c r="BH24" s="3"/>
    </row>
    <row r="25" spans="1:60" s="2" customFormat="1" ht="25.05" customHeight="1" outlineLevel="1" x14ac:dyDescent="0.25">
      <c r="A25" s="44"/>
      <c r="B25" s="44"/>
      <c r="C25" s="8" t="s">
        <v>78</v>
      </c>
      <c r="D25" s="9" t="s">
        <v>79</v>
      </c>
      <c r="E25" s="10" t="s">
        <v>63</v>
      </c>
      <c r="F25" s="8" t="s">
        <v>64</v>
      </c>
      <c r="G25" s="11"/>
      <c r="H25" s="11">
        <f t="shared" ref="H25:H30" si="10">$H$22</f>
        <v>5907.2839999999997</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7">
        <f t="shared" ref="AV25:AV30" si="11">SUM(G25:AU25)</f>
        <v>5907.2839999999997</v>
      </c>
      <c r="AW25" s="23"/>
      <c r="AX25" s="23"/>
      <c r="AY25" s="23"/>
      <c r="AZ25" s="24">
        <f t="shared" si="4"/>
        <v>0</v>
      </c>
      <c r="BA25" s="24">
        <f t="shared" si="5"/>
        <v>0</v>
      </c>
      <c r="BB25" s="24">
        <f t="shared" si="6"/>
        <v>0</v>
      </c>
      <c r="BC25" s="24">
        <f t="shared" si="7"/>
        <v>0</v>
      </c>
      <c r="BD25" s="25"/>
      <c r="BE25" s="30"/>
      <c r="BF25" s="30"/>
      <c r="BG25" s="30"/>
      <c r="BH25" s="3"/>
    </row>
    <row r="26" spans="1:60" s="2" customFormat="1" ht="25.05" customHeight="1" outlineLevel="1" x14ac:dyDescent="0.25">
      <c r="A26" s="44"/>
      <c r="B26" s="44"/>
      <c r="C26" s="8" t="s">
        <v>80</v>
      </c>
      <c r="D26" s="9" t="s">
        <v>81</v>
      </c>
      <c r="E26" s="10" t="s">
        <v>63</v>
      </c>
      <c r="F26" s="8" t="s">
        <v>64</v>
      </c>
      <c r="G26" s="11"/>
      <c r="H26" s="11">
        <f t="shared" si="10"/>
        <v>5907.2839999999997</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7">
        <f t="shared" si="11"/>
        <v>5907.2839999999997</v>
      </c>
      <c r="AW26" s="23"/>
      <c r="AX26" s="23"/>
      <c r="AY26" s="23"/>
      <c r="AZ26" s="24">
        <f t="shared" si="4"/>
        <v>0</v>
      </c>
      <c r="BA26" s="24">
        <f t="shared" si="5"/>
        <v>0</v>
      </c>
      <c r="BB26" s="24">
        <f t="shared" si="6"/>
        <v>0</v>
      </c>
      <c r="BC26" s="24">
        <f t="shared" si="7"/>
        <v>0</v>
      </c>
      <c r="BD26" s="25"/>
      <c r="BE26" s="30"/>
      <c r="BF26" s="30"/>
      <c r="BG26" s="30"/>
      <c r="BH26" s="3"/>
    </row>
    <row r="27" spans="1:60" s="2" customFormat="1" ht="25.05" customHeight="1" outlineLevel="1" x14ac:dyDescent="0.25">
      <c r="A27" s="44"/>
      <c r="B27" s="44"/>
      <c r="C27" s="8" t="s">
        <v>82</v>
      </c>
      <c r="D27" s="9" t="s">
        <v>83</v>
      </c>
      <c r="E27" s="10" t="s">
        <v>63</v>
      </c>
      <c r="F27" s="8" t="s">
        <v>64</v>
      </c>
      <c r="G27" s="11"/>
      <c r="H27" s="11">
        <f t="shared" si="10"/>
        <v>5907.2839999999997</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7">
        <f t="shared" si="11"/>
        <v>5907.2839999999997</v>
      </c>
      <c r="AW27" s="23"/>
      <c r="AX27" s="23"/>
      <c r="AY27" s="23"/>
      <c r="AZ27" s="24">
        <f t="shared" si="4"/>
        <v>0</v>
      </c>
      <c r="BA27" s="24">
        <f t="shared" si="5"/>
        <v>0</v>
      </c>
      <c r="BB27" s="24">
        <f t="shared" si="6"/>
        <v>0</v>
      </c>
      <c r="BC27" s="24">
        <f t="shared" si="7"/>
        <v>0</v>
      </c>
      <c r="BD27" s="25"/>
      <c r="BE27" s="30"/>
      <c r="BF27" s="30"/>
      <c r="BG27" s="30"/>
      <c r="BH27" s="3"/>
    </row>
    <row r="28" spans="1:60" s="2" customFormat="1" ht="25.05" customHeight="1" outlineLevel="1" x14ac:dyDescent="0.25">
      <c r="A28" s="44"/>
      <c r="B28" s="44"/>
      <c r="C28" s="8" t="s">
        <v>84</v>
      </c>
      <c r="D28" s="9" t="s">
        <v>85</v>
      </c>
      <c r="E28" s="10" t="s">
        <v>63</v>
      </c>
      <c r="F28" s="8" t="s">
        <v>64</v>
      </c>
      <c r="G28" s="11"/>
      <c r="H28" s="11">
        <f t="shared" si="10"/>
        <v>5907.2839999999997</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7">
        <f t="shared" si="11"/>
        <v>5907.2839999999997</v>
      </c>
      <c r="AW28" s="23"/>
      <c r="AX28" s="23"/>
      <c r="AY28" s="23"/>
      <c r="AZ28" s="24">
        <f t="shared" si="4"/>
        <v>0</v>
      </c>
      <c r="BA28" s="24">
        <f t="shared" si="5"/>
        <v>0</v>
      </c>
      <c r="BB28" s="24">
        <f t="shared" si="6"/>
        <v>0</v>
      </c>
      <c r="BC28" s="24">
        <f t="shared" si="7"/>
        <v>0</v>
      </c>
      <c r="BD28" s="25"/>
      <c r="BE28" s="30"/>
      <c r="BF28" s="30"/>
      <c r="BG28" s="30"/>
      <c r="BH28" s="3"/>
    </row>
    <row r="29" spans="1:60" s="2" customFormat="1" ht="25.05" customHeight="1" outlineLevel="1" x14ac:dyDescent="0.25">
      <c r="A29" s="44"/>
      <c r="B29" s="44"/>
      <c r="C29" s="8" t="s">
        <v>86</v>
      </c>
      <c r="D29" s="9" t="s">
        <v>87</v>
      </c>
      <c r="E29" s="10" t="s">
        <v>63</v>
      </c>
      <c r="F29" s="8" t="s">
        <v>64</v>
      </c>
      <c r="G29" s="11"/>
      <c r="H29" s="11">
        <f t="shared" si="10"/>
        <v>5907.2839999999997</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7">
        <f t="shared" si="11"/>
        <v>5907.2839999999997</v>
      </c>
      <c r="AW29" s="23"/>
      <c r="AX29" s="23"/>
      <c r="AY29" s="23"/>
      <c r="AZ29" s="24">
        <f t="shared" si="4"/>
        <v>0</v>
      </c>
      <c r="BA29" s="24">
        <f t="shared" si="5"/>
        <v>0</v>
      </c>
      <c r="BB29" s="24">
        <f t="shared" si="6"/>
        <v>0</v>
      </c>
      <c r="BC29" s="24">
        <f t="shared" si="7"/>
        <v>0</v>
      </c>
      <c r="BD29" s="25"/>
      <c r="BE29" s="30"/>
      <c r="BF29" s="30"/>
      <c r="BG29" s="30"/>
      <c r="BH29" s="3"/>
    </row>
    <row r="30" spans="1:60" s="2" customFormat="1" ht="25.05" customHeight="1" outlineLevel="1" x14ac:dyDescent="0.25">
      <c r="A30" s="45"/>
      <c r="B30" s="44"/>
      <c r="C30" s="8" t="s">
        <v>88</v>
      </c>
      <c r="D30" s="9" t="s">
        <v>89</v>
      </c>
      <c r="E30" s="10" t="s">
        <v>63</v>
      </c>
      <c r="F30" s="8" t="s">
        <v>64</v>
      </c>
      <c r="G30" s="11"/>
      <c r="H30" s="11">
        <f t="shared" si="10"/>
        <v>5907.2839999999997</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7">
        <f t="shared" si="11"/>
        <v>5907.2839999999997</v>
      </c>
      <c r="AW30" s="23"/>
      <c r="AX30" s="23"/>
      <c r="AY30" s="23"/>
      <c r="AZ30" s="24">
        <f t="shared" si="4"/>
        <v>0</v>
      </c>
      <c r="BA30" s="24">
        <f t="shared" si="5"/>
        <v>0</v>
      </c>
      <c r="BB30" s="24">
        <f t="shared" si="6"/>
        <v>0</v>
      </c>
      <c r="BC30" s="24">
        <f t="shared" si="7"/>
        <v>0</v>
      </c>
      <c r="BD30" s="25"/>
      <c r="BE30" s="30"/>
      <c r="BF30" s="30"/>
      <c r="BG30" s="30"/>
      <c r="BH30" s="3"/>
    </row>
    <row r="31" spans="1:60" ht="25.05" customHeight="1" x14ac:dyDescent="0.25">
      <c r="A31" s="14" t="s">
        <v>92</v>
      </c>
      <c r="B31" s="15"/>
      <c r="C31" s="40" t="s">
        <v>93</v>
      </c>
      <c r="D31" s="41"/>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27"/>
      <c r="AX31" s="27"/>
      <c r="AY31" s="28"/>
      <c r="AZ31" s="28"/>
      <c r="BA31" s="28"/>
      <c r="BB31" s="28"/>
      <c r="BC31" s="29">
        <f>SUM(BC6:BC30)</f>
        <v>0</v>
      </c>
      <c r="BD31" s="28"/>
    </row>
    <row r="32" spans="1:60" ht="79.95" customHeight="1" x14ac:dyDescent="0.25">
      <c r="A32" s="42" t="s">
        <v>94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row>
    <row r="33" ht="19.95" customHeight="1" x14ac:dyDescent="0.25"/>
    <row r="34" ht="19.95" customHeight="1" x14ac:dyDescent="0.25"/>
    <row r="35" ht="19.95" customHeight="1" x14ac:dyDescent="0.25"/>
    <row r="36" ht="19.95" customHeight="1" x14ac:dyDescent="0.25"/>
    <row r="37" ht="19.95" customHeight="1" x14ac:dyDescent="0.25"/>
    <row r="38" ht="19.95" customHeight="1" x14ac:dyDescent="0.25"/>
    <row r="39" ht="19.95" customHeight="1" x14ac:dyDescent="0.25"/>
    <row r="40" ht="19.95" customHeight="1" x14ac:dyDescent="0.25"/>
    <row r="41" ht="19.95" customHeight="1" x14ac:dyDescent="0.25"/>
    <row r="42" ht="19.95" customHeight="1" x14ac:dyDescent="0.25"/>
    <row r="43" ht="19.95" customHeight="1" x14ac:dyDescent="0.25"/>
    <row r="44" ht="19.95" customHeight="1" x14ac:dyDescent="0.25"/>
    <row r="45" ht="19.95" customHeight="1" x14ac:dyDescent="0.25"/>
    <row r="46" ht="19.95" customHeight="1" x14ac:dyDescent="0.25"/>
    <row r="47" ht="19.95" customHeight="1" x14ac:dyDescent="0.25"/>
    <row r="48" ht="19.95" customHeight="1" x14ac:dyDescent="0.25"/>
    <row r="49" ht="19.95" customHeight="1" x14ac:dyDescent="0.25"/>
    <row r="50" ht="19.95" customHeight="1" x14ac:dyDescent="0.25"/>
    <row r="51" ht="19.95" customHeight="1" x14ac:dyDescent="0.25"/>
  </sheetData>
  <autoFilter ref="A2:BD32" xr:uid="{00000000-0009-0000-0000-000000000000}"/>
  <mergeCells count="64">
    <mergeCell ref="BC2:BC4"/>
    <mergeCell ref="BD2:BD4"/>
    <mergeCell ref="AV2:AV4"/>
    <mergeCell ref="AW3:AW4"/>
    <mergeCell ref="AX3:AX4"/>
    <mergeCell ref="AY3:AY4"/>
    <mergeCell ref="BB2:BB4"/>
    <mergeCell ref="AQ3:AQ4"/>
    <mergeCell ref="AR3:AR4"/>
    <mergeCell ref="AS3:AS4"/>
    <mergeCell ref="AT3:AT4"/>
    <mergeCell ref="AU3:AU4"/>
    <mergeCell ref="AL3:AL4"/>
    <mergeCell ref="AM3:AM4"/>
    <mergeCell ref="AN3:AN4"/>
    <mergeCell ref="AO3:AO4"/>
    <mergeCell ref="AP3:AP4"/>
    <mergeCell ref="AG3:AG4"/>
    <mergeCell ref="AH3:AH4"/>
    <mergeCell ref="AI3:AI4"/>
    <mergeCell ref="AJ3:AJ4"/>
    <mergeCell ref="AK3:AK4"/>
    <mergeCell ref="AB3:AB4"/>
    <mergeCell ref="AC3:AC4"/>
    <mergeCell ref="AD3:AD4"/>
    <mergeCell ref="AE3:AE4"/>
    <mergeCell ref="AF3:AF4"/>
    <mergeCell ref="W3:W4"/>
    <mergeCell ref="X3:X4"/>
    <mergeCell ref="Y3:Y4"/>
    <mergeCell ref="Z3:Z4"/>
    <mergeCell ref="AA3:AA4"/>
    <mergeCell ref="A32:BD32"/>
    <mergeCell ref="A2:A4"/>
    <mergeCell ref="A6:A17"/>
    <mergeCell ref="A18:A30"/>
    <mergeCell ref="B2:B4"/>
    <mergeCell ref="B6:B17"/>
    <mergeCell ref="B18:B30"/>
    <mergeCell ref="C2:C4"/>
    <mergeCell ref="D2:D4"/>
    <mergeCell ref="E2:E4"/>
    <mergeCell ref="F2:F4"/>
    <mergeCell ref="G3:G4"/>
    <mergeCell ref="H3:H4"/>
    <mergeCell ref="I3:I4"/>
    <mergeCell ref="J3:J4"/>
    <mergeCell ref="K3:K4"/>
    <mergeCell ref="A1:BD1"/>
    <mergeCell ref="G2:AU2"/>
    <mergeCell ref="AW2:BA2"/>
    <mergeCell ref="C5:D5"/>
    <mergeCell ref="C31:D31"/>
    <mergeCell ref="L3:L4"/>
    <mergeCell ref="M3:M4"/>
    <mergeCell ref="N3:N4"/>
    <mergeCell ref="O3:O4"/>
    <mergeCell ref="P3:P4"/>
    <mergeCell ref="Q3:Q4"/>
    <mergeCell ref="R3:R4"/>
    <mergeCell ref="S3:S4"/>
    <mergeCell ref="T3:T4"/>
    <mergeCell ref="U3:U4"/>
    <mergeCell ref="V3:V4"/>
  </mergeCells>
  <phoneticPr fontId="8" type="noConversion"/>
  <printOptions horizontalCentered="1" verticalCentered="1"/>
  <pageMargins left="0" right="0" top="0" bottom="0" header="0.5" footer="0.5"/>
  <pageSetup paperSize="9" scale="87" orientation="landscape" r:id="rId1"/>
  <ignoredErrors>
    <ignoredError sqref="G6:G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瓦屋面工程量清单  </vt:lpstr>
      <vt:lpstr>'瓦屋面工程量清单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62535</cp:lastModifiedBy>
  <dcterms:created xsi:type="dcterms:W3CDTF">2022-11-28T02:03:00Z</dcterms:created>
  <dcterms:modified xsi:type="dcterms:W3CDTF">2023-01-11T09:38:38Z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1F86C41EB1784E7FBE5BDC2E7391C0B0</vt:lpwstr>
  </property>
  <property fmtid="{D5CDD505-2E9C-101B-9397-08002B2CF9AE}" pid="3" name="KSOProductBuildVer">
    <vt:lpwstr>2052-11.1.0.13703</vt:lpwstr>
  </property>
</Properties>
</file>